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922132cbc25f2559/Desktop/A - Conjoint2023/"/>
    </mc:Choice>
  </mc:AlternateContent>
  <xr:revisionPtr revIDLastSave="3" documentId="8_{FEC72150-EF4A-4863-B384-13E890B83C73}" xr6:coauthVersionLast="47" xr6:coauthVersionMax="47" xr10:uidLastSave="{8836F66C-2BD6-462F-BFC6-BFE0C0BA9DB6}"/>
  <bookViews>
    <workbookView xWindow="-120" yWindow="-120" windowWidth="20730" windowHeight="11040" activeTab="2" xr2:uid="{00000000-000D-0000-FFFF-FFFF00000000}"/>
  </bookViews>
  <sheets>
    <sheet name="Manual data" sheetId="5" r:id="rId1"/>
    <sheet name="Summary" sheetId="1" r:id="rId2"/>
    <sheet name="Instructions" sheetId="8" r:id="rId3"/>
    <sheet name="For dropdown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1" i="5" l="1"/>
  <c r="I301" i="5"/>
  <c r="J300" i="5"/>
  <c r="I300" i="5"/>
  <c r="J299" i="5"/>
  <c r="I299" i="5"/>
  <c r="J298" i="5"/>
  <c r="I298" i="5"/>
  <c r="J297" i="5"/>
  <c r="I297" i="5"/>
  <c r="J296" i="5"/>
  <c r="I296" i="5"/>
  <c r="J295" i="5"/>
  <c r="I295" i="5"/>
  <c r="J294" i="5"/>
  <c r="I294" i="5"/>
  <c r="J293" i="5"/>
  <c r="I293" i="5"/>
  <c r="J292" i="5"/>
  <c r="I292" i="5"/>
  <c r="J291" i="5"/>
  <c r="I291" i="5"/>
  <c r="J290" i="5"/>
  <c r="I290" i="5"/>
  <c r="J289" i="5"/>
  <c r="I289" i="5"/>
  <c r="J288" i="5"/>
  <c r="I288" i="5"/>
  <c r="J287" i="5"/>
  <c r="I287" i="5"/>
  <c r="J286" i="5"/>
  <c r="I286" i="5"/>
  <c r="J285" i="5"/>
  <c r="I285" i="5"/>
  <c r="J284" i="5"/>
  <c r="I284" i="5"/>
  <c r="J283" i="5"/>
  <c r="I283" i="5"/>
  <c r="J282" i="5"/>
  <c r="I282" i="5"/>
  <c r="J281" i="5"/>
  <c r="I281" i="5"/>
  <c r="J280" i="5"/>
  <c r="I280" i="5"/>
  <c r="J279" i="5"/>
  <c r="I279" i="5"/>
  <c r="J278" i="5"/>
  <c r="I278" i="5"/>
  <c r="J277" i="5"/>
  <c r="I277" i="5"/>
  <c r="J276" i="5"/>
  <c r="I276" i="5"/>
  <c r="J275" i="5"/>
  <c r="I275" i="5"/>
  <c r="J274" i="5"/>
  <c r="I274" i="5"/>
  <c r="J273" i="5"/>
  <c r="I273" i="5"/>
  <c r="J272" i="5"/>
  <c r="I272" i="5"/>
  <c r="J271" i="5"/>
  <c r="I271" i="5"/>
  <c r="J270" i="5"/>
  <c r="I270" i="5"/>
  <c r="J269" i="5"/>
  <c r="I269" i="5"/>
  <c r="J268" i="5"/>
  <c r="I268" i="5"/>
  <c r="J267" i="5"/>
  <c r="I267" i="5"/>
  <c r="J266" i="5"/>
  <c r="I266" i="5"/>
  <c r="J265" i="5"/>
  <c r="I265" i="5"/>
  <c r="J264" i="5"/>
  <c r="I264" i="5"/>
  <c r="J263" i="5"/>
  <c r="I263" i="5"/>
  <c r="J262" i="5"/>
  <c r="I262" i="5"/>
  <c r="J261" i="5"/>
  <c r="I261" i="5"/>
  <c r="J260" i="5"/>
  <c r="I260" i="5"/>
  <c r="J259" i="5"/>
  <c r="I259" i="5"/>
  <c r="J258" i="5"/>
  <c r="I258" i="5"/>
  <c r="J257" i="5"/>
  <c r="I257" i="5"/>
  <c r="J256" i="5"/>
  <c r="I256" i="5"/>
  <c r="J255" i="5"/>
  <c r="I255" i="5"/>
  <c r="J254" i="5"/>
  <c r="I254" i="5"/>
  <c r="J253" i="5"/>
  <c r="I253" i="5"/>
  <c r="J252" i="5"/>
  <c r="I252" i="5"/>
  <c r="J251" i="5"/>
  <c r="I251" i="5"/>
  <c r="J250" i="5"/>
  <c r="I250" i="5"/>
  <c r="J249" i="5"/>
  <c r="I249" i="5"/>
  <c r="J248" i="5"/>
  <c r="I248" i="5"/>
  <c r="J247" i="5"/>
  <c r="I247" i="5"/>
  <c r="J246" i="5"/>
  <c r="I246" i="5"/>
  <c r="J245" i="5"/>
  <c r="I245" i="5"/>
  <c r="J244" i="5"/>
  <c r="I244" i="5"/>
  <c r="J243" i="5"/>
  <c r="I243" i="5"/>
  <c r="J242" i="5"/>
  <c r="I242" i="5"/>
  <c r="J241" i="5"/>
  <c r="I241" i="5"/>
  <c r="J240" i="5"/>
  <c r="I240" i="5"/>
  <c r="J239" i="5"/>
  <c r="I239" i="5"/>
  <c r="J238" i="5"/>
  <c r="I238" i="5"/>
  <c r="J237" i="5"/>
  <c r="I237" i="5"/>
  <c r="J236" i="5"/>
  <c r="I236" i="5"/>
  <c r="J235" i="5"/>
  <c r="I235" i="5"/>
  <c r="J234" i="5"/>
  <c r="I234" i="5"/>
  <c r="J233" i="5"/>
  <c r="I233" i="5"/>
  <c r="J232" i="5"/>
  <c r="I232" i="5"/>
  <c r="J231" i="5"/>
  <c r="I231" i="5"/>
  <c r="J230" i="5"/>
  <c r="I230" i="5"/>
  <c r="J229" i="5"/>
  <c r="I229" i="5"/>
  <c r="J228" i="5"/>
  <c r="I228" i="5"/>
  <c r="J227" i="5"/>
  <c r="I227" i="5"/>
  <c r="J226" i="5"/>
  <c r="I226" i="5"/>
  <c r="J225" i="5"/>
  <c r="I225" i="5"/>
  <c r="J224" i="5"/>
  <c r="I224" i="5"/>
  <c r="J223" i="5"/>
  <c r="I223" i="5"/>
  <c r="J222" i="5"/>
  <c r="I222" i="5"/>
  <c r="J221" i="5"/>
  <c r="I221" i="5"/>
  <c r="J220" i="5"/>
  <c r="I220" i="5"/>
  <c r="J219" i="5"/>
  <c r="I219" i="5"/>
  <c r="J218" i="5"/>
  <c r="I218" i="5"/>
  <c r="J217" i="5"/>
  <c r="I217" i="5"/>
  <c r="J216" i="5"/>
  <c r="I216" i="5"/>
  <c r="J215" i="5"/>
  <c r="I215" i="5"/>
  <c r="J214" i="5"/>
  <c r="I214" i="5"/>
  <c r="J213" i="5"/>
  <c r="I213" i="5"/>
  <c r="J212" i="5"/>
  <c r="I212" i="5"/>
  <c r="J211" i="5"/>
  <c r="I211" i="5"/>
  <c r="J210" i="5"/>
  <c r="I210" i="5"/>
  <c r="J209" i="5"/>
  <c r="I209" i="5"/>
  <c r="J208" i="5"/>
  <c r="I208" i="5"/>
  <c r="J207" i="5"/>
  <c r="I207" i="5"/>
  <c r="J206" i="5"/>
  <c r="I206" i="5"/>
  <c r="J205" i="5"/>
  <c r="I205" i="5"/>
  <c r="J204" i="5"/>
  <c r="I204" i="5"/>
  <c r="J203" i="5"/>
  <c r="I203" i="5"/>
  <c r="J202" i="5"/>
  <c r="I202" i="5"/>
  <c r="B23" i="1" l="1"/>
  <c r="B38" i="1"/>
  <c r="B37" i="1"/>
  <c r="B36" i="1"/>
  <c r="B35" i="1"/>
  <c r="B34" i="1"/>
  <c r="B33" i="1"/>
  <c r="B32" i="1"/>
  <c r="B31" i="1"/>
  <c r="B30" i="1"/>
  <c r="B29" i="1"/>
  <c r="B28" i="1"/>
  <c r="B27" i="1"/>
  <c r="B26" i="1"/>
  <c r="B10" i="1" l="1"/>
  <c r="B9" i="1"/>
  <c r="B8" i="1"/>
  <c r="I180" i="5" l="1"/>
  <c r="J201" i="5"/>
  <c r="I201" i="5"/>
  <c r="I200" i="5" l="1"/>
  <c r="I199" i="5"/>
  <c r="I198" i="5"/>
  <c r="I197" i="5"/>
  <c r="I196" i="5"/>
  <c r="I195" i="5"/>
  <c r="I194" i="5"/>
  <c r="I193" i="5"/>
  <c r="I192" i="5"/>
  <c r="I191" i="5"/>
  <c r="I190" i="5"/>
  <c r="I189" i="5"/>
  <c r="I188" i="5"/>
  <c r="I187" i="5"/>
  <c r="I186" i="5"/>
  <c r="I185" i="5"/>
  <c r="I184" i="5"/>
  <c r="I183" i="5"/>
  <c r="I182" i="5"/>
  <c r="I181"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B20" i="1" s="1"/>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B22" i="1" s="1"/>
  <c r="I81" i="5"/>
  <c r="I80" i="5"/>
  <c r="I79" i="5"/>
  <c r="I78" i="5"/>
  <c r="I77" i="5"/>
  <c r="I76" i="5"/>
  <c r="I75" i="5"/>
  <c r="I74" i="5"/>
  <c r="I73" i="5"/>
  <c r="I72" i="5"/>
  <c r="I71" i="5"/>
  <c r="I70" i="5"/>
  <c r="I69" i="5"/>
  <c r="I68" i="5"/>
  <c r="I67" i="5"/>
  <c r="I66" i="5"/>
  <c r="I65" i="5"/>
  <c r="I64" i="5"/>
  <c r="I63" i="5"/>
  <c r="I62" i="5"/>
  <c r="B21" i="1" s="1"/>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B19" i="1" s="1"/>
  <c r="I21" i="5"/>
  <c r="I20" i="5"/>
  <c r="I19" i="5"/>
  <c r="I18" i="5"/>
  <c r="I17" i="5"/>
  <c r="I16" i="5"/>
  <c r="I15" i="5"/>
  <c r="I14" i="5"/>
  <c r="I13" i="5"/>
  <c r="I12" i="5"/>
  <c r="I11" i="5"/>
  <c r="I10" i="5"/>
  <c r="I9" i="5"/>
  <c r="I8" i="5"/>
  <c r="I7" i="5"/>
  <c r="I6" i="5"/>
  <c r="I5" i="5"/>
  <c r="I4" i="5"/>
  <c r="I3" i="5"/>
  <c r="I2"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 r="J2" i="5"/>
  <c r="B2" i="1"/>
  <c r="B6" i="1" l="1"/>
  <c r="B13" i="1"/>
  <c r="B14" i="1"/>
  <c r="B18" i="1"/>
  <c r="B16" i="1"/>
  <c r="B15" i="1"/>
  <c r="B17" i="1"/>
  <c r="B3" i="1"/>
  <c r="B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SOS</author>
  </authors>
  <commentList>
    <comment ref="D1" authorId="0" shapeId="0" xr:uid="{00000000-0006-0000-0300-000001000000}">
      <text>
        <r>
          <rPr>
            <b/>
            <sz val="9"/>
            <color indexed="81"/>
            <rFont val="Tahoma"/>
            <family val="2"/>
          </rPr>
          <t>SOS:</t>
        </r>
        <r>
          <rPr>
            <sz val="9"/>
            <color indexed="81"/>
            <rFont val="Tahoma"/>
            <family val="2"/>
          </rPr>
          <t xml:space="preserve">
Edit the names of your consultants
</t>
        </r>
      </text>
    </comment>
  </commentList>
</comments>
</file>

<file path=xl/sharedStrings.xml><?xml version="1.0" encoding="utf-8"?>
<sst xmlns="http://schemas.openxmlformats.org/spreadsheetml/2006/main" count="116" uniqueCount="70">
  <si>
    <t>No</t>
  </si>
  <si>
    <t>Age</t>
  </si>
  <si>
    <t>Gender</t>
  </si>
  <si>
    <t>Exam Date</t>
  </si>
  <si>
    <t>Supervisor</t>
  </si>
  <si>
    <t>Advanced to unassisted</t>
  </si>
  <si>
    <t xml:space="preserve">Interventional procedure </t>
  </si>
  <si>
    <t xml:space="preserve">Complete to D2 unassisted </t>
  </si>
  <si>
    <t>Unassisted intervention</t>
  </si>
  <si>
    <t>Notes</t>
  </si>
  <si>
    <t>Complication (describe)</t>
  </si>
  <si>
    <t>Manual logging</t>
  </si>
  <si>
    <t>Total procedures</t>
  </si>
  <si>
    <t>Target &gt;200</t>
  </si>
  <si>
    <t>Hint - this counts entries using the column showing patient age. If the numbers do not match, start by checking that every record has the patient age entered.</t>
  </si>
  <si>
    <t>Complete procedures to D2 or beyond</t>
  </si>
  <si>
    <t>Unadjusted completion rate to D2 or beyond</t>
  </si>
  <si>
    <t>Interventional procedures</t>
  </si>
  <si>
    <t>Target - at least 20</t>
  </si>
  <si>
    <t>Male</t>
  </si>
  <si>
    <t>Female</t>
  </si>
  <si>
    <t>Average age</t>
  </si>
  <si>
    <t xml:space="preserve">Procedure numbers </t>
  </si>
  <si>
    <t>Rolling D2 intubation %</t>
  </si>
  <si>
    <t xml:space="preserve">Note - the value for the bracket will only be correct once all procedures in that bracket have been entered. </t>
  </si>
  <si>
    <t>complete in 1-100</t>
  </si>
  <si>
    <t>20-120</t>
  </si>
  <si>
    <t>40-140</t>
  </si>
  <si>
    <t>60-160</t>
  </si>
  <si>
    <t>80-180</t>
  </si>
  <si>
    <t>100-200</t>
  </si>
  <si>
    <t>Target &gt;95%</t>
  </si>
  <si>
    <t>120-220</t>
  </si>
  <si>
    <t>140-240</t>
  </si>
  <si>
    <t>160-260</t>
  </si>
  <si>
    <t>180-280</t>
  </si>
  <si>
    <t>190-300</t>
  </si>
  <si>
    <t>Interventional procedures breakdown</t>
  </si>
  <si>
    <t>No interventional procedure</t>
  </si>
  <si>
    <t>Assisted by consultant</t>
  </si>
  <si>
    <t>Adrenaline</t>
  </si>
  <si>
    <t>Argon beam/APC</t>
  </si>
  <si>
    <t>Banding</t>
  </si>
  <si>
    <t>Clipping</t>
  </si>
  <si>
    <t>Coagulation</t>
  </si>
  <si>
    <t>Dilation</t>
  </si>
  <si>
    <t>Naso-jejunal feeding tube</t>
  </si>
  <si>
    <t>PEG</t>
  </si>
  <si>
    <t>Removal of foreign body</t>
  </si>
  <si>
    <t>Sclerotherapy</t>
  </si>
  <si>
    <t>Stent</t>
  </si>
  <si>
    <t>Interventional procedure</t>
  </si>
  <si>
    <t>Second part of duodenum</t>
  </si>
  <si>
    <t>Consultant A</t>
  </si>
  <si>
    <t>Duodenal bulb</t>
  </si>
  <si>
    <t>Consultant B</t>
  </si>
  <si>
    <t>X</t>
  </si>
  <si>
    <t>Stomach</t>
  </si>
  <si>
    <t>Consultant C</t>
  </si>
  <si>
    <t>Oesophagus</t>
  </si>
  <si>
    <t>Consultant D</t>
  </si>
  <si>
    <t>Consultant E</t>
  </si>
  <si>
    <t>Jejunum</t>
  </si>
  <si>
    <t>Consultant F</t>
  </si>
  <si>
    <t>Consultant G</t>
  </si>
  <si>
    <t>Consultant H</t>
  </si>
  <si>
    <t>Consultant I</t>
  </si>
  <si>
    <t>Consultant J</t>
  </si>
  <si>
    <t>Consultant K</t>
  </si>
  <si>
    <t>Consultant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</si>
</sst>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9"/>
      <color indexed="81"/>
      <name val="Tahoma"/>
      <family val="2"/>
    </font>
    <font>
      <sz val="9"/>
      <color indexed="81"/>
      <name val="Tahoma"/>
      <family val="2"/>
    </font>
    <font>
      <sz val="11"/>
      <name val="Calibri"/>
      <family val="2"/>
      <scheme val="minor"/>
    </font>
    <font>
      <sz val="10"/>
      <color rgb="FF333333"/>
      <name val="Courier New"/>
      <family val="3"/>
    </font>
    <font>
      <sz val="8"/>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s>
  <borders count="1">
    <border>
      <left/>
      <right/>
      <top/>
      <bottom/>
      <diagonal/>
    </border>
  </borders>
  <cellStyleXfs count="1">
    <xf numFmtId="0" fontId="0" fillId="0" borderId="0"/>
  </cellStyleXfs>
  <cellXfs count="11">
    <xf numFmtId="0" fontId="0" fillId="0" borderId="0" xfId="0"/>
    <xf numFmtId="0" fontId="3" fillId="2" borderId="0" xfId="0" applyFont="1" applyFill="1" applyAlignment="1">
      <alignment vertical="center" wrapText="1"/>
    </xf>
    <xf numFmtId="14" fontId="0" fillId="0" borderId="0" xfId="0" applyNumberFormat="1"/>
    <xf numFmtId="0" fontId="0" fillId="2" borderId="0" xfId="0" applyFill="1"/>
    <xf numFmtId="14" fontId="3" fillId="0" borderId="0" xfId="0" applyNumberFormat="1" applyFont="1"/>
    <xf numFmtId="0" fontId="4" fillId="0" borderId="0" xfId="0" applyFont="1" applyAlignment="1">
      <alignment horizontal="left" vertical="center" indent="3"/>
    </xf>
    <xf numFmtId="0" fontId="5" fillId="0" borderId="0" xfId="0" applyFont="1" applyAlignment="1">
      <alignment vertical="center"/>
    </xf>
    <xf numFmtId="0" fontId="0" fillId="3" borderId="0" xfId="0" applyFill="1"/>
    <xf numFmtId="0" fontId="3" fillId="2" borderId="0" xfId="0" applyFont="1" applyFill="1"/>
    <xf numFmtId="17" fontId="0" fillId="0" borderId="0" xfId="0" quotePrefix="1"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200025</xdr:colOff>
      <xdr:row>1</xdr:row>
      <xdr:rowOff>57150</xdr:rowOff>
    </xdr:from>
    <xdr:to>
      <xdr:col>15</xdr:col>
      <xdr:colOff>561975</xdr:colOff>
      <xdr:row>30</xdr:row>
      <xdr:rowOff>171449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9625" y="247650"/>
          <a:ext cx="8896350" cy="5638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Welcome to the NZCCRTGE</a:t>
          </a:r>
          <a:r>
            <a:rPr lang="en-NZ" sz="1100" baseline="0"/>
            <a:t> manual logging spreadsheet for Gastroscopy. </a:t>
          </a:r>
        </a:p>
        <a:p>
          <a:endParaRPr lang="en-NZ" sz="1100" baseline="0"/>
        </a:p>
        <a:p>
          <a:r>
            <a:rPr lang="en-NZ" sz="1100" baseline="0"/>
            <a:t>The spreadsheet is simple to use. Please ensure that you save a backup regularly. </a:t>
          </a:r>
        </a:p>
        <a:p>
          <a:endParaRPr lang="en-NZ" sz="1100" baseline="0"/>
        </a:p>
        <a:p>
          <a:r>
            <a:rPr lang="en-NZ" sz="1100" baseline="0"/>
            <a:t>Steps</a:t>
          </a:r>
        </a:p>
        <a:p>
          <a:endParaRPr lang="en-NZ" sz="1100" baseline="0"/>
        </a:p>
        <a:p>
          <a:r>
            <a:rPr lang="en-NZ" sz="1100" baseline="0"/>
            <a:t>1) To add consultants, go to the "For dropdowns" menu and type the names of your consultants into the pink cells to replace "consultant A" etc. This will allow you to select the correct name from the dropdown. Don't change any of the other lists. </a:t>
          </a:r>
        </a:p>
        <a:p>
          <a:endParaRPr lang="en-NZ" sz="1100" baseline="0"/>
        </a:p>
        <a:p>
          <a:r>
            <a:rPr lang="en-NZ" sz="1100" baseline="0"/>
            <a:t>2) Don't change any of the cells highlighted in green - these contain formula to aid with calculating your KPIs. </a:t>
          </a:r>
        </a:p>
        <a:p>
          <a:endParaRPr lang="en-NZ" sz="1100" baseline="0"/>
        </a:p>
        <a:p>
          <a:r>
            <a:rPr lang="en-NZ" sz="1100" baseline="0"/>
            <a:t>3) Using the "Manual data" tab, enter data for procedures you have done using columns C to H. Ensure that all columns are completed. </a:t>
          </a:r>
        </a:p>
        <a:p>
          <a:endParaRPr lang="en-NZ" sz="1100" baseline="0"/>
        </a:p>
        <a:p>
          <a:r>
            <a:rPr lang="en-NZ" sz="1100" baseline="0"/>
            <a:t>4) any additional information can be entered in the notes column as free text</a:t>
          </a:r>
        </a:p>
        <a:p>
          <a:endParaRPr lang="en-NZ" sz="1100" baseline="0"/>
        </a:p>
        <a:p>
          <a:r>
            <a:rPr lang="en-NZ" sz="1100" baseline="0"/>
            <a:t>5) for validation in future, at regular intervals e.g. 3 monthly, print the part of the log that needs validating by selecting the relevant cells from the manual data tab. </a:t>
          </a:r>
          <a:r>
            <a:rPr lang="en-NZ" sz="1100" b="1" baseline="0"/>
            <a:t>Select the rows for the dates you need and columns A-H</a:t>
          </a:r>
          <a:r>
            <a:rPr lang="en-NZ" sz="1100" baseline="0"/>
            <a:t>.  Change to landscape orientation and print to A4</a:t>
          </a:r>
          <a:r>
            <a:rPr lang="en-NZ" sz="1100" b="1" baseline="0"/>
            <a:t>. Note your name and training location</a:t>
          </a:r>
          <a:r>
            <a:rPr lang="en-NZ" sz="1100" baseline="0"/>
            <a:t> at the top of the page and get the margin signed by each consultant whose name appears on that page. They need only sign the page once e.g. not every procedure, but should </a:t>
          </a:r>
          <a:r>
            <a:rPr lang="en-NZ" sz="1100" b="1" baseline="0"/>
            <a:t>date it and print their name </a:t>
          </a:r>
          <a:r>
            <a:rPr lang="en-NZ" sz="1100" baseline="0"/>
            <a:t>so they can be clearly identified. Once signed, either keep the paper copies safe in a file, or scan and save. This will provide a validated record that cannot be altered to validate your excel log.  </a:t>
          </a:r>
        </a:p>
        <a:p>
          <a:endParaRPr lang="en-NZ" sz="1100"/>
        </a:p>
        <a:p>
          <a:r>
            <a:rPr lang="en-NZ" sz="1100"/>
            <a:t>The</a:t>
          </a:r>
          <a:r>
            <a:rPr lang="en-NZ" sz="1100" baseline="0"/>
            <a:t> rolling D2 intubation rate will only be correct once all the procedures in each bracket have been entered. For Gastroscopy the bracket is sets of 100 procedures, calulated every 20 procedures. </a:t>
          </a:r>
        </a:p>
        <a:p>
          <a:endParaRPr lang="en-NZ" sz="1100" baseline="0"/>
        </a:p>
        <a:p>
          <a:r>
            <a:rPr lang="en-NZ" sz="1100" baseline="0"/>
            <a:t>If you need to enter more procedures, copy and paste the final line of the manual data tab to create more blank lines. You will need to enter the procedure numbers (e.g. column A) manually, but will not need to change the calulations in columns I or J, or the summary page. </a:t>
          </a:r>
        </a:p>
        <a:p>
          <a:endParaRPr lang="en-N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effectLst/>
              <a:latin typeface="+mn-lt"/>
              <a:ea typeface="+mn-ea"/>
              <a:cs typeface="+mn-cs"/>
            </a:rPr>
            <a:t>Key measures are marked in blue on the Summary tab. If you have any problems using this log please inform the committee via conjoint@nzsg.org.nz . </a:t>
          </a:r>
          <a:endParaRPr lang="en-NZ">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NZ">
            <a:effectLst/>
          </a:endParaRPr>
        </a:p>
        <a:p>
          <a:endParaRPr lang="en-NZ" sz="1100" baseline="0"/>
        </a:p>
        <a:p>
          <a:endParaRPr lang="en-NZ" sz="1100" baseline="0"/>
        </a:p>
        <a:p>
          <a:r>
            <a:rPr lang="en-NZ" sz="1100" baseline="0"/>
            <a:t>Happy logging!</a:t>
          </a:r>
        </a:p>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1"/>
  <sheetViews>
    <sheetView workbookViewId="0">
      <pane xSplit="1" topLeftCell="B1" activePane="topRight" state="frozen"/>
      <selection pane="topRight" activeCell="G16" sqref="G16"/>
    </sheetView>
  </sheetViews>
  <sheetFormatPr defaultRowHeight="15" x14ac:dyDescent="0.25"/>
  <cols>
    <col min="1" max="1" width="5.7109375" style="8" customWidth="1"/>
    <col min="2" max="2" width="1.42578125" customWidth="1"/>
    <col min="4" max="4" width="11" customWidth="1"/>
    <col min="5" max="5" width="13.140625" customWidth="1"/>
    <col min="6" max="6" width="20" customWidth="1"/>
    <col min="7" max="7" width="17.140625" customWidth="1"/>
    <col min="8" max="8" width="20.5703125" customWidth="1"/>
    <col min="9" max="9" width="16.42578125" style="3" customWidth="1"/>
    <col min="10" max="10" width="13.5703125" style="3" customWidth="1"/>
    <col min="11" max="11" width="36.85546875" customWidth="1"/>
    <col min="12" max="12" width="13.5703125" customWidth="1"/>
  </cols>
  <sheetData>
    <row r="1" spans="1:12" s="1" customFormat="1" ht="44.25" customHeight="1" x14ac:dyDescent="0.25">
      <c r="A1" s="1" t="s">
        <v>0</v>
      </c>
      <c r="C1" s="1" t="s">
        <v>1</v>
      </c>
      <c r="D1" s="1" t="s">
        <v>2</v>
      </c>
      <c r="E1" s="1" t="s">
        <v>3</v>
      </c>
      <c r="F1" s="1" t="s">
        <v>4</v>
      </c>
      <c r="G1" s="1" t="s">
        <v>5</v>
      </c>
      <c r="H1" s="1" t="s">
        <v>6</v>
      </c>
      <c r="I1" s="1" t="s">
        <v>7</v>
      </c>
      <c r="J1" s="1" t="s">
        <v>8</v>
      </c>
      <c r="K1" s="1" t="s">
        <v>9</v>
      </c>
      <c r="L1" s="1" t="s">
        <v>10</v>
      </c>
    </row>
    <row r="2" spans="1:12" ht="18.75" customHeight="1" x14ac:dyDescent="0.25">
      <c r="A2" s="8">
        <v>1</v>
      </c>
      <c r="E2" s="2"/>
      <c r="I2" s="3" t="str">
        <f>IF(OR(G2="second part of duodenum", G2="jejunum"), "YES", "NO")</f>
        <v>NO</v>
      </c>
      <c r="J2" s="3" t="str">
        <f>IF(OR(H2="adrenaline", H2="argon beam", H2="banding", H2="clipping", H2="coagulation", H2="dilation", H2="naso-jejunal feeding tube", H2="PEG", H2="removal of foreign body", H2="sclerotherapy", H2="stent"), "YES", "NO")</f>
        <v>NO</v>
      </c>
    </row>
    <row r="3" spans="1:12" x14ac:dyDescent="0.25">
      <c r="A3" s="8">
        <v>2</v>
      </c>
      <c r="E3" s="2"/>
      <c r="I3" s="3" t="str">
        <f t="shared" ref="I3:I66" si="0">IF(OR(G3="second part of duodenum", G3="jejunum"), "YES", "NO")</f>
        <v>NO</v>
      </c>
      <c r="J3" s="3" t="str">
        <f t="shared" ref="J3:J16" si="1">IF(OR(H3="adrenaline", H3="argon beam", H3="banding", H3="clipping", H3="coagulation", H3="dilation", H3="naso-jejunal feeding tube", H3="PEG", H3="removal of foreign body", H3="sclerotherapy", H3="stent"), "YES", "NO")</f>
        <v>NO</v>
      </c>
    </row>
    <row r="4" spans="1:12" x14ac:dyDescent="0.25">
      <c r="A4" s="8">
        <v>3</v>
      </c>
      <c r="E4" s="2"/>
      <c r="I4" s="3" t="str">
        <f t="shared" si="0"/>
        <v>NO</v>
      </c>
      <c r="J4" s="3" t="str">
        <f t="shared" si="1"/>
        <v>NO</v>
      </c>
    </row>
    <row r="5" spans="1:12" x14ac:dyDescent="0.25">
      <c r="A5" s="8">
        <v>4</v>
      </c>
      <c r="E5" s="2"/>
      <c r="I5" s="3" t="str">
        <f t="shared" si="0"/>
        <v>NO</v>
      </c>
      <c r="J5" s="3" t="str">
        <f t="shared" si="1"/>
        <v>NO</v>
      </c>
    </row>
    <row r="6" spans="1:12" x14ac:dyDescent="0.25">
      <c r="A6" s="8">
        <v>5</v>
      </c>
      <c r="E6" s="4"/>
      <c r="I6" s="3" t="str">
        <f t="shared" si="0"/>
        <v>NO</v>
      </c>
      <c r="J6" s="3" t="str">
        <f t="shared" si="1"/>
        <v>NO</v>
      </c>
    </row>
    <row r="7" spans="1:12" x14ac:dyDescent="0.25">
      <c r="A7" s="8">
        <v>6</v>
      </c>
      <c r="I7" s="3" t="str">
        <f t="shared" si="0"/>
        <v>NO</v>
      </c>
      <c r="J7" s="3" t="str">
        <f t="shared" si="1"/>
        <v>NO</v>
      </c>
    </row>
    <row r="8" spans="1:12" x14ac:dyDescent="0.25">
      <c r="A8" s="8">
        <v>7</v>
      </c>
      <c r="I8" s="3" t="str">
        <f t="shared" si="0"/>
        <v>NO</v>
      </c>
      <c r="J8" s="3" t="str">
        <f t="shared" si="1"/>
        <v>NO</v>
      </c>
    </row>
    <row r="9" spans="1:12" x14ac:dyDescent="0.25">
      <c r="A9" s="8">
        <v>8</v>
      </c>
      <c r="I9" s="3" t="str">
        <f t="shared" si="0"/>
        <v>NO</v>
      </c>
      <c r="J9" s="3" t="str">
        <f t="shared" si="1"/>
        <v>NO</v>
      </c>
    </row>
    <row r="10" spans="1:12" x14ac:dyDescent="0.25">
      <c r="A10" s="8">
        <v>9</v>
      </c>
      <c r="I10" s="3" t="str">
        <f t="shared" si="0"/>
        <v>NO</v>
      </c>
      <c r="J10" s="3" t="str">
        <f t="shared" si="1"/>
        <v>NO</v>
      </c>
    </row>
    <row r="11" spans="1:12" x14ac:dyDescent="0.25">
      <c r="A11" s="8">
        <v>10</v>
      </c>
      <c r="I11" s="3" t="str">
        <f t="shared" si="0"/>
        <v>NO</v>
      </c>
      <c r="J11" s="3" t="str">
        <f t="shared" si="1"/>
        <v>NO</v>
      </c>
    </row>
    <row r="12" spans="1:12" x14ac:dyDescent="0.25">
      <c r="A12" s="8">
        <v>11</v>
      </c>
      <c r="I12" s="3" t="str">
        <f t="shared" si="0"/>
        <v>NO</v>
      </c>
      <c r="J12" s="3" t="str">
        <f t="shared" si="1"/>
        <v>NO</v>
      </c>
    </row>
    <row r="13" spans="1:12" x14ac:dyDescent="0.25">
      <c r="A13" s="8">
        <v>12</v>
      </c>
      <c r="I13" s="3" t="str">
        <f t="shared" si="0"/>
        <v>NO</v>
      </c>
      <c r="J13" s="3" t="str">
        <f t="shared" si="1"/>
        <v>NO</v>
      </c>
    </row>
    <row r="14" spans="1:12" x14ac:dyDescent="0.25">
      <c r="A14" s="8">
        <v>13</v>
      </c>
      <c r="I14" s="3" t="str">
        <f t="shared" si="0"/>
        <v>NO</v>
      </c>
      <c r="J14" s="3" t="str">
        <f t="shared" si="1"/>
        <v>NO</v>
      </c>
    </row>
    <row r="15" spans="1:12" x14ac:dyDescent="0.25">
      <c r="A15" s="8">
        <v>14</v>
      </c>
      <c r="I15" s="3" t="str">
        <f t="shared" si="0"/>
        <v>NO</v>
      </c>
      <c r="J15" s="3" t="str">
        <f t="shared" si="1"/>
        <v>NO</v>
      </c>
    </row>
    <row r="16" spans="1:12" x14ac:dyDescent="0.25">
      <c r="A16" s="8">
        <v>15</v>
      </c>
      <c r="I16" s="3" t="str">
        <f t="shared" si="0"/>
        <v>NO</v>
      </c>
      <c r="J16" s="3" t="str">
        <f t="shared" si="1"/>
        <v>NO</v>
      </c>
    </row>
    <row r="17" spans="1:10" x14ac:dyDescent="0.25">
      <c r="A17" s="8">
        <v>16</v>
      </c>
      <c r="I17" s="3" t="str">
        <f t="shared" si="0"/>
        <v>NO</v>
      </c>
      <c r="J17" s="3" t="str">
        <f t="shared" ref="J17:J80" si="2">IF(OR(H17="adrenaline", H17="argon beam", H17="banding", H17="clipping", H17="coagulation", H17="dilation", H17="naso-jejunal feeding tube", H17="PEG", H17="removal of foreign body", H17="sclerotherapy", H17="stent"), "YES", "NO")</f>
        <v>NO</v>
      </c>
    </row>
    <row r="18" spans="1:10" x14ac:dyDescent="0.25">
      <c r="A18" s="8">
        <v>17</v>
      </c>
      <c r="I18" s="3" t="str">
        <f t="shared" si="0"/>
        <v>NO</v>
      </c>
      <c r="J18" s="3" t="str">
        <f t="shared" si="2"/>
        <v>NO</v>
      </c>
    </row>
    <row r="19" spans="1:10" x14ac:dyDescent="0.25">
      <c r="A19" s="8">
        <v>18</v>
      </c>
      <c r="I19" s="3" t="str">
        <f t="shared" si="0"/>
        <v>NO</v>
      </c>
      <c r="J19" s="3" t="str">
        <f t="shared" si="2"/>
        <v>NO</v>
      </c>
    </row>
    <row r="20" spans="1:10" x14ac:dyDescent="0.25">
      <c r="A20" s="8">
        <v>19</v>
      </c>
      <c r="I20" s="3" t="str">
        <f t="shared" si="0"/>
        <v>NO</v>
      </c>
      <c r="J20" s="3" t="str">
        <f t="shared" si="2"/>
        <v>NO</v>
      </c>
    </row>
    <row r="21" spans="1:10" x14ac:dyDescent="0.25">
      <c r="A21" s="8">
        <v>20</v>
      </c>
      <c r="I21" s="3" t="str">
        <f t="shared" si="0"/>
        <v>NO</v>
      </c>
      <c r="J21" s="3" t="str">
        <f t="shared" si="2"/>
        <v>NO</v>
      </c>
    </row>
    <row r="22" spans="1:10" x14ac:dyDescent="0.25">
      <c r="A22" s="8">
        <v>21</v>
      </c>
      <c r="I22" s="3" t="str">
        <f t="shared" si="0"/>
        <v>NO</v>
      </c>
      <c r="J22" s="3" t="str">
        <f t="shared" si="2"/>
        <v>NO</v>
      </c>
    </row>
    <row r="23" spans="1:10" x14ac:dyDescent="0.25">
      <c r="A23" s="8">
        <v>22</v>
      </c>
      <c r="I23" s="3" t="str">
        <f t="shared" si="0"/>
        <v>NO</v>
      </c>
      <c r="J23" s="3" t="str">
        <f t="shared" si="2"/>
        <v>NO</v>
      </c>
    </row>
    <row r="24" spans="1:10" x14ac:dyDescent="0.25">
      <c r="A24" s="8">
        <v>23</v>
      </c>
      <c r="I24" s="3" t="str">
        <f t="shared" si="0"/>
        <v>NO</v>
      </c>
      <c r="J24" s="3" t="str">
        <f t="shared" si="2"/>
        <v>NO</v>
      </c>
    </row>
    <row r="25" spans="1:10" x14ac:dyDescent="0.25">
      <c r="A25" s="8">
        <v>24</v>
      </c>
      <c r="I25" s="3" t="str">
        <f t="shared" si="0"/>
        <v>NO</v>
      </c>
      <c r="J25" s="3" t="str">
        <f t="shared" si="2"/>
        <v>NO</v>
      </c>
    </row>
    <row r="26" spans="1:10" x14ac:dyDescent="0.25">
      <c r="A26" s="8">
        <v>25</v>
      </c>
      <c r="I26" s="3" t="str">
        <f t="shared" si="0"/>
        <v>NO</v>
      </c>
      <c r="J26" s="3" t="str">
        <f t="shared" si="2"/>
        <v>NO</v>
      </c>
    </row>
    <row r="27" spans="1:10" x14ac:dyDescent="0.25">
      <c r="A27" s="8">
        <v>26</v>
      </c>
      <c r="I27" s="3" t="str">
        <f t="shared" si="0"/>
        <v>NO</v>
      </c>
      <c r="J27" s="3" t="str">
        <f t="shared" si="2"/>
        <v>NO</v>
      </c>
    </row>
    <row r="28" spans="1:10" x14ac:dyDescent="0.25">
      <c r="A28" s="8">
        <v>27</v>
      </c>
      <c r="I28" s="3" t="str">
        <f t="shared" si="0"/>
        <v>NO</v>
      </c>
      <c r="J28" s="3" t="str">
        <f t="shared" si="2"/>
        <v>NO</v>
      </c>
    </row>
    <row r="29" spans="1:10" x14ac:dyDescent="0.25">
      <c r="A29" s="8">
        <v>28</v>
      </c>
      <c r="I29" s="3" t="str">
        <f t="shared" si="0"/>
        <v>NO</v>
      </c>
      <c r="J29" s="3" t="str">
        <f t="shared" si="2"/>
        <v>NO</v>
      </c>
    </row>
    <row r="30" spans="1:10" x14ac:dyDescent="0.25">
      <c r="A30" s="8">
        <v>29</v>
      </c>
      <c r="I30" s="3" t="str">
        <f t="shared" si="0"/>
        <v>NO</v>
      </c>
      <c r="J30" s="3" t="str">
        <f t="shared" si="2"/>
        <v>NO</v>
      </c>
    </row>
    <row r="31" spans="1:10" x14ac:dyDescent="0.25">
      <c r="A31" s="8">
        <v>30</v>
      </c>
      <c r="I31" s="3" t="str">
        <f t="shared" si="0"/>
        <v>NO</v>
      </c>
      <c r="J31" s="3" t="str">
        <f t="shared" si="2"/>
        <v>NO</v>
      </c>
    </row>
    <row r="32" spans="1:10" x14ac:dyDescent="0.25">
      <c r="A32" s="8">
        <v>31</v>
      </c>
      <c r="I32" s="3" t="str">
        <f t="shared" si="0"/>
        <v>NO</v>
      </c>
      <c r="J32" s="3" t="str">
        <f t="shared" si="2"/>
        <v>NO</v>
      </c>
    </row>
    <row r="33" spans="1:10" x14ac:dyDescent="0.25">
      <c r="A33" s="8">
        <v>32</v>
      </c>
      <c r="I33" s="3" t="str">
        <f t="shared" si="0"/>
        <v>NO</v>
      </c>
      <c r="J33" s="3" t="str">
        <f t="shared" si="2"/>
        <v>NO</v>
      </c>
    </row>
    <row r="34" spans="1:10" x14ac:dyDescent="0.25">
      <c r="A34" s="8">
        <v>33</v>
      </c>
      <c r="I34" s="3" t="str">
        <f t="shared" si="0"/>
        <v>NO</v>
      </c>
      <c r="J34" s="3" t="str">
        <f t="shared" si="2"/>
        <v>NO</v>
      </c>
    </row>
    <row r="35" spans="1:10" x14ac:dyDescent="0.25">
      <c r="A35" s="8">
        <v>34</v>
      </c>
      <c r="I35" s="3" t="str">
        <f t="shared" si="0"/>
        <v>NO</v>
      </c>
      <c r="J35" s="3" t="str">
        <f t="shared" si="2"/>
        <v>NO</v>
      </c>
    </row>
    <row r="36" spans="1:10" x14ac:dyDescent="0.25">
      <c r="A36" s="8">
        <v>35</v>
      </c>
      <c r="I36" s="3" t="str">
        <f t="shared" si="0"/>
        <v>NO</v>
      </c>
      <c r="J36" s="3" t="str">
        <f t="shared" si="2"/>
        <v>NO</v>
      </c>
    </row>
    <row r="37" spans="1:10" x14ac:dyDescent="0.25">
      <c r="A37" s="8">
        <v>36</v>
      </c>
      <c r="I37" s="3" t="str">
        <f t="shared" si="0"/>
        <v>NO</v>
      </c>
      <c r="J37" s="3" t="str">
        <f t="shared" si="2"/>
        <v>NO</v>
      </c>
    </row>
    <row r="38" spans="1:10" x14ac:dyDescent="0.25">
      <c r="A38" s="8">
        <v>37</v>
      </c>
      <c r="I38" s="3" t="str">
        <f t="shared" si="0"/>
        <v>NO</v>
      </c>
      <c r="J38" s="3" t="str">
        <f t="shared" si="2"/>
        <v>NO</v>
      </c>
    </row>
    <row r="39" spans="1:10" x14ac:dyDescent="0.25">
      <c r="A39" s="8">
        <v>38</v>
      </c>
      <c r="I39" s="3" t="str">
        <f t="shared" si="0"/>
        <v>NO</v>
      </c>
      <c r="J39" s="3" t="str">
        <f t="shared" si="2"/>
        <v>NO</v>
      </c>
    </row>
    <row r="40" spans="1:10" x14ac:dyDescent="0.25">
      <c r="A40" s="8">
        <v>39</v>
      </c>
      <c r="I40" s="3" t="str">
        <f t="shared" si="0"/>
        <v>NO</v>
      </c>
      <c r="J40" s="3" t="str">
        <f t="shared" si="2"/>
        <v>NO</v>
      </c>
    </row>
    <row r="41" spans="1:10" x14ac:dyDescent="0.25">
      <c r="A41" s="8">
        <v>40</v>
      </c>
      <c r="I41" s="3" t="str">
        <f t="shared" si="0"/>
        <v>NO</v>
      </c>
      <c r="J41" s="3" t="str">
        <f t="shared" si="2"/>
        <v>NO</v>
      </c>
    </row>
    <row r="42" spans="1:10" x14ac:dyDescent="0.25">
      <c r="A42" s="8">
        <v>41</v>
      </c>
      <c r="I42" s="3" t="str">
        <f t="shared" si="0"/>
        <v>NO</v>
      </c>
      <c r="J42" s="3" t="str">
        <f t="shared" si="2"/>
        <v>NO</v>
      </c>
    </row>
    <row r="43" spans="1:10" x14ac:dyDescent="0.25">
      <c r="A43" s="8">
        <v>42</v>
      </c>
      <c r="I43" s="3" t="str">
        <f t="shared" si="0"/>
        <v>NO</v>
      </c>
      <c r="J43" s="3" t="str">
        <f t="shared" si="2"/>
        <v>NO</v>
      </c>
    </row>
    <row r="44" spans="1:10" x14ac:dyDescent="0.25">
      <c r="A44" s="8">
        <v>43</v>
      </c>
      <c r="I44" s="3" t="str">
        <f t="shared" si="0"/>
        <v>NO</v>
      </c>
      <c r="J44" s="3" t="str">
        <f t="shared" si="2"/>
        <v>NO</v>
      </c>
    </row>
    <row r="45" spans="1:10" x14ac:dyDescent="0.25">
      <c r="A45" s="8">
        <v>44</v>
      </c>
      <c r="I45" s="3" t="str">
        <f t="shared" si="0"/>
        <v>NO</v>
      </c>
      <c r="J45" s="3" t="str">
        <f t="shared" si="2"/>
        <v>NO</v>
      </c>
    </row>
    <row r="46" spans="1:10" x14ac:dyDescent="0.25">
      <c r="A46" s="8">
        <v>45</v>
      </c>
      <c r="I46" s="3" t="str">
        <f t="shared" si="0"/>
        <v>NO</v>
      </c>
      <c r="J46" s="3" t="str">
        <f t="shared" si="2"/>
        <v>NO</v>
      </c>
    </row>
    <row r="47" spans="1:10" x14ac:dyDescent="0.25">
      <c r="A47" s="8">
        <v>46</v>
      </c>
      <c r="I47" s="3" t="str">
        <f t="shared" si="0"/>
        <v>NO</v>
      </c>
      <c r="J47" s="3" t="str">
        <f t="shared" si="2"/>
        <v>NO</v>
      </c>
    </row>
    <row r="48" spans="1:10" x14ac:dyDescent="0.25">
      <c r="A48" s="8">
        <v>47</v>
      </c>
      <c r="I48" s="3" t="str">
        <f t="shared" si="0"/>
        <v>NO</v>
      </c>
      <c r="J48" s="3" t="str">
        <f t="shared" si="2"/>
        <v>NO</v>
      </c>
    </row>
    <row r="49" spans="1:10" x14ac:dyDescent="0.25">
      <c r="A49" s="8">
        <v>48</v>
      </c>
      <c r="I49" s="3" t="str">
        <f t="shared" si="0"/>
        <v>NO</v>
      </c>
      <c r="J49" s="3" t="str">
        <f t="shared" si="2"/>
        <v>NO</v>
      </c>
    </row>
    <row r="50" spans="1:10" x14ac:dyDescent="0.25">
      <c r="A50" s="8">
        <v>49</v>
      </c>
      <c r="I50" s="3" t="str">
        <f t="shared" si="0"/>
        <v>NO</v>
      </c>
      <c r="J50" s="3" t="str">
        <f t="shared" si="2"/>
        <v>NO</v>
      </c>
    </row>
    <row r="51" spans="1:10" x14ac:dyDescent="0.25">
      <c r="A51" s="8">
        <v>50</v>
      </c>
      <c r="I51" s="3" t="str">
        <f t="shared" si="0"/>
        <v>NO</v>
      </c>
      <c r="J51" s="3" t="str">
        <f t="shared" si="2"/>
        <v>NO</v>
      </c>
    </row>
    <row r="52" spans="1:10" x14ac:dyDescent="0.25">
      <c r="A52" s="8">
        <v>51</v>
      </c>
      <c r="I52" s="3" t="str">
        <f t="shared" si="0"/>
        <v>NO</v>
      </c>
      <c r="J52" s="3" t="str">
        <f t="shared" si="2"/>
        <v>NO</v>
      </c>
    </row>
    <row r="53" spans="1:10" x14ac:dyDescent="0.25">
      <c r="A53" s="8">
        <v>52</v>
      </c>
      <c r="I53" s="3" t="str">
        <f t="shared" si="0"/>
        <v>NO</v>
      </c>
      <c r="J53" s="3" t="str">
        <f t="shared" si="2"/>
        <v>NO</v>
      </c>
    </row>
    <row r="54" spans="1:10" x14ac:dyDescent="0.25">
      <c r="A54" s="8">
        <v>53</v>
      </c>
      <c r="I54" s="3" t="str">
        <f t="shared" si="0"/>
        <v>NO</v>
      </c>
      <c r="J54" s="3" t="str">
        <f t="shared" si="2"/>
        <v>NO</v>
      </c>
    </row>
    <row r="55" spans="1:10" x14ac:dyDescent="0.25">
      <c r="A55" s="8">
        <v>54</v>
      </c>
      <c r="I55" s="3" t="str">
        <f t="shared" si="0"/>
        <v>NO</v>
      </c>
      <c r="J55" s="3" t="str">
        <f t="shared" si="2"/>
        <v>NO</v>
      </c>
    </row>
    <row r="56" spans="1:10" x14ac:dyDescent="0.25">
      <c r="A56" s="8">
        <v>55</v>
      </c>
      <c r="I56" s="3" t="str">
        <f t="shared" si="0"/>
        <v>NO</v>
      </c>
      <c r="J56" s="3" t="str">
        <f t="shared" si="2"/>
        <v>NO</v>
      </c>
    </row>
    <row r="57" spans="1:10" x14ac:dyDescent="0.25">
      <c r="A57" s="8">
        <v>56</v>
      </c>
      <c r="I57" s="3" t="str">
        <f t="shared" si="0"/>
        <v>NO</v>
      </c>
      <c r="J57" s="3" t="str">
        <f t="shared" si="2"/>
        <v>NO</v>
      </c>
    </row>
    <row r="58" spans="1:10" x14ac:dyDescent="0.25">
      <c r="A58" s="8">
        <v>57</v>
      </c>
      <c r="I58" s="3" t="str">
        <f t="shared" si="0"/>
        <v>NO</v>
      </c>
      <c r="J58" s="3" t="str">
        <f t="shared" si="2"/>
        <v>NO</v>
      </c>
    </row>
    <row r="59" spans="1:10" x14ac:dyDescent="0.25">
      <c r="A59" s="8">
        <v>58</v>
      </c>
      <c r="I59" s="3" t="str">
        <f t="shared" si="0"/>
        <v>NO</v>
      </c>
      <c r="J59" s="3" t="str">
        <f t="shared" si="2"/>
        <v>NO</v>
      </c>
    </row>
    <row r="60" spans="1:10" x14ac:dyDescent="0.25">
      <c r="A60" s="8">
        <v>59</v>
      </c>
      <c r="I60" s="3" t="str">
        <f t="shared" si="0"/>
        <v>NO</v>
      </c>
      <c r="J60" s="3" t="str">
        <f t="shared" si="2"/>
        <v>NO</v>
      </c>
    </row>
    <row r="61" spans="1:10" x14ac:dyDescent="0.25">
      <c r="A61" s="8">
        <v>60</v>
      </c>
      <c r="I61" s="3" t="str">
        <f t="shared" si="0"/>
        <v>NO</v>
      </c>
      <c r="J61" s="3" t="str">
        <f t="shared" si="2"/>
        <v>NO</v>
      </c>
    </row>
    <row r="62" spans="1:10" x14ac:dyDescent="0.25">
      <c r="A62" s="8">
        <v>61</v>
      </c>
      <c r="I62" s="3" t="str">
        <f t="shared" si="0"/>
        <v>NO</v>
      </c>
      <c r="J62" s="3" t="str">
        <f t="shared" si="2"/>
        <v>NO</v>
      </c>
    </row>
    <row r="63" spans="1:10" x14ac:dyDescent="0.25">
      <c r="A63" s="8">
        <v>62</v>
      </c>
      <c r="I63" s="3" t="str">
        <f t="shared" si="0"/>
        <v>NO</v>
      </c>
      <c r="J63" s="3" t="str">
        <f t="shared" si="2"/>
        <v>NO</v>
      </c>
    </row>
    <row r="64" spans="1:10" x14ac:dyDescent="0.25">
      <c r="A64" s="8">
        <v>63</v>
      </c>
      <c r="I64" s="3" t="str">
        <f t="shared" si="0"/>
        <v>NO</v>
      </c>
      <c r="J64" s="3" t="str">
        <f t="shared" si="2"/>
        <v>NO</v>
      </c>
    </row>
    <row r="65" spans="1:10" x14ac:dyDescent="0.25">
      <c r="A65" s="8">
        <v>64</v>
      </c>
      <c r="I65" s="3" t="str">
        <f t="shared" si="0"/>
        <v>NO</v>
      </c>
      <c r="J65" s="3" t="str">
        <f t="shared" si="2"/>
        <v>NO</v>
      </c>
    </row>
    <row r="66" spans="1:10" x14ac:dyDescent="0.25">
      <c r="A66" s="8">
        <v>65</v>
      </c>
      <c r="I66" s="3" t="str">
        <f t="shared" si="0"/>
        <v>NO</v>
      </c>
      <c r="J66" s="3" t="str">
        <f t="shared" si="2"/>
        <v>NO</v>
      </c>
    </row>
    <row r="67" spans="1:10" x14ac:dyDescent="0.25">
      <c r="A67" s="8">
        <v>66</v>
      </c>
      <c r="I67" s="3" t="str">
        <f t="shared" ref="I67:I130" si="3">IF(OR(G67="second part of duodenum", G67="jejunum"), "YES", "NO")</f>
        <v>NO</v>
      </c>
      <c r="J67" s="3" t="str">
        <f t="shared" si="2"/>
        <v>NO</v>
      </c>
    </row>
    <row r="68" spans="1:10" x14ac:dyDescent="0.25">
      <c r="A68" s="8">
        <v>67</v>
      </c>
      <c r="I68" s="3" t="str">
        <f t="shared" si="3"/>
        <v>NO</v>
      </c>
      <c r="J68" s="3" t="str">
        <f t="shared" si="2"/>
        <v>NO</v>
      </c>
    </row>
    <row r="69" spans="1:10" x14ac:dyDescent="0.25">
      <c r="A69" s="8">
        <v>68</v>
      </c>
      <c r="I69" s="3" t="str">
        <f t="shared" si="3"/>
        <v>NO</v>
      </c>
      <c r="J69" s="3" t="str">
        <f t="shared" si="2"/>
        <v>NO</v>
      </c>
    </row>
    <row r="70" spans="1:10" x14ac:dyDescent="0.25">
      <c r="A70" s="8">
        <v>69</v>
      </c>
      <c r="I70" s="3" t="str">
        <f t="shared" si="3"/>
        <v>NO</v>
      </c>
      <c r="J70" s="3" t="str">
        <f t="shared" si="2"/>
        <v>NO</v>
      </c>
    </row>
    <row r="71" spans="1:10" x14ac:dyDescent="0.25">
      <c r="A71" s="8">
        <v>70</v>
      </c>
      <c r="I71" s="3" t="str">
        <f t="shared" si="3"/>
        <v>NO</v>
      </c>
      <c r="J71" s="3" t="str">
        <f t="shared" si="2"/>
        <v>NO</v>
      </c>
    </row>
    <row r="72" spans="1:10" x14ac:dyDescent="0.25">
      <c r="A72" s="8">
        <v>71</v>
      </c>
      <c r="I72" s="3" t="str">
        <f t="shared" si="3"/>
        <v>NO</v>
      </c>
      <c r="J72" s="3" t="str">
        <f t="shared" si="2"/>
        <v>NO</v>
      </c>
    </row>
    <row r="73" spans="1:10" x14ac:dyDescent="0.25">
      <c r="A73" s="8">
        <v>72</v>
      </c>
      <c r="I73" s="3" t="str">
        <f t="shared" si="3"/>
        <v>NO</v>
      </c>
      <c r="J73" s="3" t="str">
        <f t="shared" si="2"/>
        <v>NO</v>
      </c>
    </row>
    <row r="74" spans="1:10" x14ac:dyDescent="0.25">
      <c r="A74" s="8">
        <v>73</v>
      </c>
      <c r="I74" s="3" t="str">
        <f t="shared" si="3"/>
        <v>NO</v>
      </c>
      <c r="J74" s="3" t="str">
        <f t="shared" si="2"/>
        <v>NO</v>
      </c>
    </row>
    <row r="75" spans="1:10" x14ac:dyDescent="0.25">
      <c r="A75" s="8">
        <v>74</v>
      </c>
      <c r="I75" s="3" t="str">
        <f t="shared" si="3"/>
        <v>NO</v>
      </c>
      <c r="J75" s="3" t="str">
        <f t="shared" si="2"/>
        <v>NO</v>
      </c>
    </row>
    <row r="76" spans="1:10" x14ac:dyDescent="0.25">
      <c r="A76" s="8">
        <v>75</v>
      </c>
      <c r="I76" s="3" t="str">
        <f t="shared" si="3"/>
        <v>NO</v>
      </c>
      <c r="J76" s="3" t="str">
        <f t="shared" si="2"/>
        <v>NO</v>
      </c>
    </row>
    <row r="77" spans="1:10" x14ac:dyDescent="0.25">
      <c r="A77" s="8">
        <v>76</v>
      </c>
      <c r="I77" s="3" t="str">
        <f t="shared" si="3"/>
        <v>NO</v>
      </c>
      <c r="J77" s="3" t="str">
        <f t="shared" si="2"/>
        <v>NO</v>
      </c>
    </row>
    <row r="78" spans="1:10" x14ac:dyDescent="0.25">
      <c r="A78" s="8">
        <v>77</v>
      </c>
      <c r="I78" s="3" t="str">
        <f t="shared" si="3"/>
        <v>NO</v>
      </c>
      <c r="J78" s="3" t="str">
        <f t="shared" si="2"/>
        <v>NO</v>
      </c>
    </row>
    <row r="79" spans="1:10" x14ac:dyDescent="0.25">
      <c r="A79" s="8">
        <v>78</v>
      </c>
      <c r="I79" s="3" t="str">
        <f t="shared" si="3"/>
        <v>NO</v>
      </c>
      <c r="J79" s="3" t="str">
        <f t="shared" si="2"/>
        <v>NO</v>
      </c>
    </row>
    <row r="80" spans="1:10" x14ac:dyDescent="0.25">
      <c r="A80" s="8">
        <v>79</v>
      </c>
      <c r="I80" s="3" t="str">
        <f t="shared" si="3"/>
        <v>NO</v>
      </c>
      <c r="J80" s="3" t="str">
        <f t="shared" si="2"/>
        <v>NO</v>
      </c>
    </row>
    <row r="81" spans="1:10" x14ac:dyDescent="0.25">
      <c r="A81" s="8">
        <v>80</v>
      </c>
      <c r="I81" s="3" t="str">
        <f t="shared" si="3"/>
        <v>NO</v>
      </c>
      <c r="J81" s="3" t="str">
        <f t="shared" ref="J81:J144" si="4">IF(OR(H81="adrenaline", H81="argon beam", H81="banding", H81="clipping", H81="coagulation", H81="dilation", H81="naso-jejunal feeding tube", H81="PEG", H81="removal of foreign body", H81="sclerotherapy", H81="stent"), "YES", "NO")</f>
        <v>NO</v>
      </c>
    </row>
    <row r="82" spans="1:10" x14ac:dyDescent="0.25">
      <c r="A82" s="8">
        <v>81</v>
      </c>
      <c r="I82" s="3" t="str">
        <f t="shared" si="3"/>
        <v>NO</v>
      </c>
      <c r="J82" s="3" t="str">
        <f t="shared" si="4"/>
        <v>NO</v>
      </c>
    </row>
    <row r="83" spans="1:10" x14ac:dyDescent="0.25">
      <c r="A83" s="8">
        <v>82</v>
      </c>
      <c r="I83" s="3" t="str">
        <f t="shared" si="3"/>
        <v>NO</v>
      </c>
      <c r="J83" s="3" t="str">
        <f t="shared" si="4"/>
        <v>NO</v>
      </c>
    </row>
    <row r="84" spans="1:10" x14ac:dyDescent="0.25">
      <c r="A84" s="8">
        <v>83</v>
      </c>
      <c r="I84" s="3" t="str">
        <f t="shared" si="3"/>
        <v>NO</v>
      </c>
      <c r="J84" s="3" t="str">
        <f t="shared" si="4"/>
        <v>NO</v>
      </c>
    </row>
    <row r="85" spans="1:10" x14ac:dyDescent="0.25">
      <c r="A85" s="8">
        <v>84</v>
      </c>
      <c r="I85" s="3" t="str">
        <f t="shared" si="3"/>
        <v>NO</v>
      </c>
      <c r="J85" s="3" t="str">
        <f t="shared" si="4"/>
        <v>NO</v>
      </c>
    </row>
    <row r="86" spans="1:10" x14ac:dyDescent="0.25">
      <c r="A86" s="8">
        <v>85</v>
      </c>
      <c r="I86" s="3" t="str">
        <f t="shared" si="3"/>
        <v>NO</v>
      </c>
      <c r="J86" s="3" t="str">
        <f t="shared" si="4"/>
        <v>NO</v>
      </c>
    </row>
    <row r="87" spans="1:10" x14ac:dyDescent="0.25">
      <c r="A87" s="8">
        <v>86</v>
      </c>
      <c r="I87" s="3" t="str">
        <f t="shared" si="3"/>
        <v>NO</v>
      </c>
      <c r="J87" s="3" t="str">
        <f t="shared" si="4"/>
        <v>NO</v>
      </c>
    </row>
    <row r="88" spans="1:10" x14ac:dyDescent="0.25">
      <c r="A88" s="8">
        <v>87</v>
      </c>
      <c r="I88" s="3" t="str">
        <f t="shared" si="3"/>
        <v>NO</v>
      </c>
      <c r="J88" s="3" t="str">
        <f t="shared" si="4"/>
        <v>NO</v>
      </c>
    </row>
    <row r="89" spans="1:10" x14ac:dyDescent="0.25">
      <c r="A89" s="8">
        <v>88</v>
      </c>
      <c r="I89" s="3" t="str">
        <f t="shared" si="3"/>
        <v>NO</v>
      </c>
      <c r="J89" s="3" t="str">
        <f t="shared" si="4"/>
        <v>NO</v>
      </c>
    </row>
    <row r="90" spans="1:10" x14ac:dyDescent="0.25">
      <c r="A90" s="8">
        <v>89</v>
      </c>
      <c r="I90" s="3" t="str">
        <f t="shared" si="3"/>
        <v>NO</v>
      </c>
      <c r="J90" s="3" t="str">
        <f t="shared" si="4"/>
        <v>NO</v>
      </c>
    </row>
    <row r="91" spans="1:10" x14ac:dyDescent="0.25">
      <c r="A91" s="8">
        <v>90</v>
      </c>
      <c r="I91" s="3" t="str">
        <f t="shared" si="3"/>
        <v>NO</v>
      </c>
      <c r="J91" s="3" t="str">
        <f t="shared" si="4"/>
        <v>NO</v>
      </c>
    </row>
    <row r="92" spans="1:10" x14ac:dyDescent="0.25">
      <c r="A92" s="8">
        <v>91</v>
      </c>
      <c r="I92" s="3" t="str">
        <f t="shared" si="3"/>
        <v>NO</v>
      </c>
      <c r="J92" s="3" t="str">
        <f t="shared" si="4"/>
        <v>NO</v>
      </c>
    </row>
    <row r="93" spans="1:10" x14ac:dyDescent="0.25">
      <c r="A93" s="8">
        <v>92</v>
      </c>
      <c r="I93" s="3" t="str">
        <f t="shared" si="3"/>
        <v>NO</v>
      </c>
      <c r="J93" s="3" t="str">
        <f t="shared" si="4"/>
        <v>NO</v>
      </c>
    </row>
    <row r="94" spans="1:10" x14ac:dyDescent="0.25">
      <c r="A94" s="8">
        <v>93</v>
      </c>
      <c r="I94" s="3" t="str">
        <f t="shared" si="3"/>
        <v>NO</v>
      </c>
      <c r="J94" s="3" t="str">
        <f t="shared" si="4"/>
        <v>NO</v>
      </c>
    </row>
    <row r="95" spans="1:10" x14ac:dyDescent="0.25">
      <c r="A95" s="8">
        <v>94</v>
      </c>
      <c r="I95" s="3" t="str">
        <f t="shared" si="3"/>
        <v>NO</v>
      </c>
      <c r="J95" s="3" t="str">
        <f t="shared" si="4"/>
        <v>NO</v>
      </c>
    </row>
    <row r="96" spans="1:10" x14ac:dyDescent="0.25">
      <c r="A96" s="8">
        <v>95</v>
      </c>
      <c r="I96" s="3" t="str">
        <f t="shared" si="3"/>
        <v>NO</v>
      </c>
      <c r="J96" s="3" t="str">
        <f t="shared" si="4"/>
        <v>NO</v>
      </c>
    </row>
    <row r="97" spans="1:10" x14ac:dyDescent="0.25">
      <c r="A97" s="8">
        <v>96</v>
      </c>
      <c r="I97" s="3" t="str">
        <f t="shared" si="3"/>
        <v>NO</v>
      </c>
      <c r="J97" s="3" t="str">
        <f t="shared" si="4"/>
        <v>NO</v>
      </c>
    </row>
    <row r="98" spans="1:10" x14ac:dyDescent="0.25">
      <c r="A98" s="8">
        <v>97</v>
      </c>
      <c r="I98" s="3" t="str">
        <f t="shared" si="3"/>
        <v>NO</v>
      </c>
      <c r="J98" s="3" t="str">
        <f t="shared" si="4"/>
        <v>NO</v>
      </c>
    </row>
    <row r="99" spans="1:10" x14ac:dyDescent="0.25">
      <c r="A99" s="8">
        <v>98</v>
      </c>
      <c r="I99" s="3" t="str">
        <f t="shared" si="3"/>
        <v>NO</v>
      </c>
      <c r="J99" s="3" t="str">
        <f t="shared" si="4"/>
        <v>NO</v>
      </c>
    </row>
    <row r="100" spans="1:10" x14ac:dyDescent="0.25">
      <c r="A100" s="8">
        <v>99</v>
      </c>
      <c r="I100" s="3" t="str">
        <f t="shared" si="3"/>
        <v>NO</v>
      </c>
      <c r="J100" s="3" t="str">
        <f t="shared" si="4"/>
        <v>NO</v>
      </c>
    </row>
    <row r="101" spans="1:10" x14ac:dyDescent="0.25">
      <c r="A101" s="8">
        <v>100</v>
      </c>
      <c r="I101" s="3" t="str">
        <f t="shared" si="3"/>
        <v>NO</v>
      </c>
      <c r="J101" s="3" t="str">
        <f t="shared" si="4"/>
        <v>NO</v>
      </c>
    </row>
    <row r="102" spans="1:10" x14ac:dyDescent="0.25">
      <c r="A102" s="8">
        <v>101</v>
      </c>
      <c r="I102" s="3" t="str">
        <f t="shared" si="3"/>
        <v>NO</v>
      </c>
      <c r="J102" s="3" t="str">
        <f t="shared" si="4"/>
        <v>NO</v>
      </c>
    </row>
    <row r="103" spans="1:10" x14ac:dyDescent="0.25">
      <c r="A103" s="8">
        <v>102</v>
      </c>
      <c r="I103" s="3" t="str">
        <f t="shared" si="3"/>
        <v>NO</v>
      </c>
      <c r="J103" s="3" t="str">
        <f t="shared" si="4"/>
        <v>NO</v>
      </c>
    </row>
    <row r="104" spans="1:10" x14ac:dyDescent="0.25">
      <c r="A104" s="8">
        <v>103</v>
      </c>
      <c r="I104" s="3" t="str">
        <f t="shared" si="3"/>
        <v>NO</v>
      </c>
      <c r="J104" s="3" t="str">
        <f t="shared" si="4"/>
        <v>NO</v>
      </c>
    </row>
    <row r="105" spans="1:10" x14ac:dyDescent="0.25">
      <c r="A105" s="8">
        <v>104</v>
      </c>
      <c r="I105" s="3" t="str">
        <f t="shared" si="3"/>
        <v>NO</v>
      </c>
      <c r="J105" s="3" t="str">
        <f t="shared" si="4"/>
        <v>NO</v>
      </c>
    </row>
    <row r="106" spans="1:10" x14ac:dyDescent="0.25">
      <c r="A106" s="8">
        <v>105</v>
      </c>
      <c r="I106" s="3" t="str">
        <f t="shared" si="3"/>
        <v>NO</v>
      </c>
      <c r="J106" s="3" t="str">
        <f t="shared" si="4"/>
        <v>NO</v>
      </c>
    </row>
    <row r="107" spans="1:10" x14ac:dyDescent="0.25">
      <c r="A107" s="8">
        <v>106</v>
      </c>
      <c r="I107" s="3" t="str">
        <f t="shared" si="3"/>
        <v>NO</v>
      </c>
      <c r="J107" s="3" t="str">
        <f t="shared" si="4"/>
        <v>NO</v>
      </c>
    </row>
    <row r="108" spans="1:10" x14ac:dyDescent="0.25">
      <c r="A108" s="8">
        <v>107</v>
      </c>
      <c r="I108" s="3" t="str">
        <f t="shared" si="3"/>
        <v>NO</v>
      </c>
      <c r="J108" s="3" t="str">
        <f t="shared" si="4"/>
        <v>NO</v>
      </c>
    </row>
    <row r="109" spans="1:10" x14ac:dyDescent="0.25">
      <c r="A109" s="8">
        <v>108</v>
      </c>
      <c r="I109" s="3" t="str">
        <f t="shared" si="3"/>
        <v>NO</v>
      </c>
      <c r="J109" s="3" t="str">
        <f t="shared" si="4"/>
        <v>NO</v>
      </c>
    </row>
    <row r="110" spans="1:10" x14ac:dyDescent="0.25">
      <c r="A110" s="8">
        <v>109</v>
      </c>
      <c r="I110" s="3" t="str">
        <f t="shared" si="3"/>
        <v>NO</v>
      </c>
      <c r="J110" s="3" t="str">
        <f t="shared" si="4"/>
        <v>NO</v>
      </c>
    </row>
    <row r="111" spans="1:10" x14ac:dyDescent="0.25">
      <c r="A111" s="8">
        <v>110</v>
      </c>
      <c r="I111" s="3" t="str">
        <f t="shared" si="3"/>
        <v>NO</v>
      </c>
      <c r="J111" s="3" t="str">
        <f t="shared" si="4"/>
        <v>NO</v>
      </c>
    </row>
    <row r="112" spans="1:10" x14ac:dyDescent="0.25">
      <c r="A112" s="8">
        <v>111</v>
      </c>
      <c r="I112" s="3" t="str">
        <f t="shared" si="3"/>
        <v>NO</v>
      </c>
      <c r="J112" s="3" t="str">
        <f t="shared" si="4"/>
        <v>NO</v>
      </c>
    </row>
    <row r="113" spans="1:10" x14ac:dyDescent="0.25">
      <c r="A113" s="8">
        <v>112</v>
      </c>
      <c r="I113" s="3" t="str">
        <f t="shared" si="3"/>
        <v>NO</v>
      </c>
      <c r="J113" s="3" t="str">
        <f t="shared" si="4"/>
        <v>NO</v>
      </c>
    </row>
    <row r="114" spans="1:10" x14ac:dyDescent="0.25">
      <c r="A114" s="8">
        <v>113</v>
      </c>
      <c r="I114" s="3" t="str">
        <f t="shared" si="3"/>
        <v>NO</v>
      </c>
      <c r="J114" s="3" t="str">
        <f t="shared" si="4"/>
        <v>NO</v>
      </c>
    </row>
    <row r="115" spans="1:10" x14ac:dyDescent="0.25">
      <c r="A115" s="8">
        <v>114</v>
      </c>
      <c r="I115" s="3" t="str">
        <f t="shared" si="3"/>
        <v>NO</v>
      </c>
      <c r="J115" s="3" t="str">
        <f t="shared" si="4"/>
        <v>NO</v>
      </c>
    </row>
    <row r="116" spans="1:10" x14ac:dyDescent="0.25">
      <c r="A116" s="8">
        <v>115</v>
      </c>
      <c r="I116" s="3" t="str">
        <f t="shared" si="3"/>
        <v>NO</v>
      </c>
      <c r="J116" s="3" t="str">
        <f t="shared" si="4"/>
        <v>NO</v>
      </c>
    </row>
    <row r="117" spans="1:10" x14ac:dyDescent="0.25">
      <c r="A117" s="8">
        <v>116</v>
      </c>
      <c r="I117" s="3" t="str">
        <f t="shared" si="3"/>
        <v>NO</v>
      </c>
      <c r="J117" s="3" t="str">
        <f t="shared" si="4"/>
        <v>NO</v>
      </c>
    </row>
    <row r="118" spans="1:10" x14ac:dyDescent="0.25">
      <c r="A118" s="8">
        <v>117</v>
      </c>
      <c r="I118" s="3" t="str">
        <f t="shared" si="3"/>
        <v>NO</v>
      </c>
      <c r="J118" s="3" t="str">
        <f t="shared" si="4"/>
        <v>NO</v>
      </c>
    </row>
    <row r="119" spans="1:10" x14ac:dyDescent="0.25">
      <c r="A119" s="8">
        <v>118</v>
      </c>
      <c r="I119" s="3" t="str">
        <f t="shared" si="3"/>
        <v>NO</v>
      </c>
      <c r="J119" s="3" t="str">
        <f t="shared" si="4"/>
        <v>NO</v>
      </c>
    </row>
    <row r="120" spans="1:10" x14ac:dyDescent="0.25">
      <c r="A120" s="8">
        <v>119</v>
      </c>
      <c r="I120" s="3" t="str">
        <f t="shared" si="3"/>
        <v>NO</v>
      </c>
      <c r="J120" s="3" t="str">
        <f t="shared" si="4"/>
        <v>NO</v>
      </c>
    </row>
    <row r="121" spans="1:10" x14ac:dyDescent="0.25">
      <c r="A121" s="8">
        <v>120</v>
      </c>
      <c r="I121" s="3" t="str">
        <f t="shared" si="3"/>
        <v>NO</v>
      </c>
      <c r="J121" s="3" t="str">
        <f t="shared" si="4"/>
        <v>NO</v>
      </c>
    </row>
    <row r="122" spans="1:10" x14ac:dyDescent="0.25">
      <c r="A122" s="8">
        <v>121</v>
      </c>
      <c r="I122" s="3" t="str">
        <f t="shared" si="3"/>
        <v>NO</v>
      </c>
      <c r="J122" s="3" t="str">
        <f t="shared" si="4"/>
        <v>NO</v>
      </c>
    </row>
    <row r="123" spans="1:10" x14ac:dyDescent="0.25">
      <c r="A123" s="8">
        <v>122</v>
      </c>
      <c r="I123" s="3" t="str">
        <f t="shared" si="3"/>
        <v>NO</v>
      </c>
      <c r="J123" s="3" t="str">
        <f t="shared" si="4"/>
        <v>NO</v>
      </c>
    </row>
    <row r="124" spans="1:10" x14ac:dyDescent="0.25">
      <c r="A124" s="8">
        <v>123</v>
      </c>
      <c r="I124" s="3" t="str">
        <f t="shared" si="3"/>
        <v>NO</v>
      </c>
      <c r="J124" s="3" t="str">
        <f t="shared" si="4"/>
        <v>NO</v>
      </c>
    </row>
    <row r="125" spans="1:10" x14ac:dyDescent="0.25">
      <c r="A125" s="8">
        <v>124</v>
      </c>
      <c r="I125" s="3" t="str">
        <f t="shared" si="3"/>
        <v>NO</v>
      </c>
      <c r="J125" s="3" t="str">
        <f t="shared" si="4"/>
        <v>NO</v>
      </c>
    </row>
    <row r="126" spans="1:10" x14ac:dyDescent="0.25">
      <c r="A126" s="8">
        <v>125</v>
      </c>
      <c r="I126" s="3" t="str">
        <f t="shared" si="3"/>
        <v>NO</v>
      </c>
      <c r="J126" s="3" t="str">
        <f t="shared" si="4"/>
        <v>NO</v>
      </c>
    </row>
    <row r="127" spans="1:10" x14ac:dyDescent="0.25">
      <c r="A127" s="8">
        <v>126</v>
      </c>
      <c r="I127" s="3" t="str">
        <f t="shared" si="3"/>
        <v>NO</v>
      </c>
      <c r="J127" s="3" t="str">
        <f t="shared" si="4"/>
        <v>NO</v>
      </c>
    </row>
    <row r="128" spans="1:10" x14ac:dyDescent="0.25">
      <c r="A128" s="8">
        <v>127</v>
      </c>
      <c r="I128" s="3" t="str">
        <f t="shared" si="3"/>
        <v>NO</v>
      </c>
      <c r="J128" s="3" t="str">
        <f t="shared" si="4"/>
        <v>NO</v>
      </c>
    </row>
    <row r="129" spans="1:10" x14ac:dyDescent="0.25">
      <c r="A129" s="8">
        <v>128</v>
      </c>
      <c r="I129" s="3" t="str">
        <f t="shared" si="3"/>
        <v>NO</v>
      </c>
      <c r="J129" s="3" t="str">
        <f t="shared" si="4"/>
        <v>NO</v>
      </c>
    </row>
    <row r="130" spans="1:10" x14ac:dyDescent="0.25">
      <c r="A130" s="8">
        <v>129</v>
      </c>
      <c r="I130" s="3" t="str">
        <f t="shared" si="3"/>
        <v>NO</v>
      </c>
      <c r="J130" s="3" t="str">
        <f t="shared" si="4"/>
        <v>NO</v>
      </c>
    </row>
    <row r="131" spans="1:10" x14ac:dyDescent="0.25">
      <c r="A131" s="8">
        <v>130</v>
      </c>
      <c r="I131" s="3" t="str">
        <f t="shared" ref="I131:I194" si="5">IF(OR(G131="second part of duodenum", G131="jejunum"), "YES", "NO")</f>
        <v>NO</v>
      </c>
      <c r="J131" s="3" t="str">
        <f t="shared" si="4"/>
        <v>NO</v>
      </c>
    </row>
    <row r="132" spans="1:10" x14ac:dyDescent="0.25">
      <c r="A132" s="8">
        <v>131</v>
      </c>
      <c r="I132" s="3" t="str">
        <f t="shared" si="5"/>
        <v>NO</v>
      </c>
      <c r="J132" s="3" t="str">
        <f t="shared" si="4"/>
        <v>NO</v>
      </c>
    </row>
    <row r="133" spans="1:10" x14ac:dyDescent="0.25">
      <c r="A133" s="8">
        <v>132</v>
      </c>
      <c r="I133" s="3" t="str">
        <f t="shared" si="5"/>
        <v>NO</v>
      </c>
      <c r="J133" s="3" t="str">
        <f t="shared" si="4"/>
        <v>NO</v>
      </c>
    </row>
    <row r="134" spans="1:10" x14ac:dyDescent="0.25">
      <c r="A134" s="8">
        <v>133</v>
      </c>
      <c r="I134" s="3" t="str">
        <f t="shared" si="5"/>
        <v>NO</v>
      </c>
      <c r="J134" s="3" t="str">
        <f t="shared" si="4"/>
        <v>NO</v>
      </c>
    </row>
    <row r="135" spans="1:10" x14ac:dyDescent="0.25">
      <c r="A135" s="8">
        <v>134</v>
      </c>
      <c r="I135" s="3" t="str">
        <f t="shared" si="5"/>
        <v>NO</v>
      </c>
      <c r="J135" s="3" t="str">
        <f t="shared" si="4"/>
        <v>NO</v>
      </c>
    </row>
    <row r="136" spans="1:10" x14ac:dyDescent="0.25">
      <c r="A136" s="8">
        <v>135</v>
      </c>
      <c r="I136" s="3" t="str">
        <f t="shared" si="5"/>
        <v>NO</v>
      </c>
      <c r="J136" s="3" t="str">
        <f t="shared" si="4"/>
        <v>NO</v>
      </c>
    </row>
    <row r="137" spans="1:10" x14ac:dyDescent="0.25">
      <c r="A137" s="8">
        <v>136</v>
      </c>
      <c r="I137" s="3" t="str">
        <f t="shared" si="5"/>
        <v>NO</v>
      </c>
      <c r="J137" s="3" t="str">
        <f t="shared" si="4"/>
        <v>NO</v>
      </c>
    </row>
    <row r="138" spans="1:10" x14ac:dyDescent="0.25">
      <c r="A138" s="8">
        <v>137</v>
      </c>
      <c r="I138" s="3" t="str">
        <f t="shared" si="5"/>
        <v>NO</v>
      </c>
      <c r="J138" s="3" t="str">
        <f t="shared" si="4"/>
        <v>NO</v>
      </c>
    </row>
    <row r="139" spans="1:10" x14ac:dyDescent="0.25">
      <c r="A139" s="8">
        <v>138</v>
      </c>
      <c r="I139" s="3" t="str">
        <f t="shared" si="5"/>
        <v>NO</v>
      </c>
      <c r="J139" s="3" t="str">
        <f t="shared" si="4"/>
        <v>NO</v>
      </c>
    </row>
    <row r="140" spans="1:10" x14ac:dyDescent="0.25">
      <c r="A140" s="8">
        <v>139</v>
      </c>
      <c r="I140" s="3" t="str">
        <f t="shared" si="5"/>
        <v>NO</v>
      </c>
      <c r="J140" s="3" t="str">
        <f t="shared" si="4"/>
        <v>NO</v>
      </c>
    </row>
    <row r="141" spans="1:10" x14ac:dyDescent="0.25">
      <c r="A141" s="8">
        <v>140</v>
      </c>
      <c r="I141" s="3" t="str">
        <f t="shared" si="5"/>
        <v>NO</v>
      </c>
      <c r="J141" s="3" t="str">
        <f t="shared" si="4"/>
        <v>NO</v>
      </c>
    </row>
    <row r="142" spans="1:10" x14ac:dyDescent="0.25">
      <c r="A142" s="8">
        <v>141</v>
      </c>
      <c r="I142" s="3" t="str">
        <f t="shared" si="5"/>
        <v>NO</v>
      </c>
      <c r="J142" s="3" t="str">
        <f t="shared" si="4"/>
        <v>NO</v>
      </c>
    </row>
    <row r="143" spans="1:10" x14ac:dyDescent="0.25">
      <c r="A143" s="8">
        <v>142</v>
      </c>
      <c r="I143" s="3" t="str">
        <f t="shared" si="5"/>
        <v>NO</v>
      </c>
      <c r="J143" s="3" t="str">
        <f t="shared" si="4"/>
        <v>NO</v>
      </c>
    </row>
    <row r="144" spans="1:10" x14ac:dyDescent="0.25">
      <c r="A144" s="8">
        <v>143</v>
      </c>
      <c r="I144" s="3" t="str">
        <f t="shared" si="5"/>
        <v>NO</v>
      </c>
      <c r="J144" s="3" t="str">
        <f t="shared" si="4"/>
        <v>NO</v>
      </c>
    </row>
    <row r="145" spans="1:10" x14ac:dyDescent="0.25">
      <c r="A145" s="8">
        <v>144</v>
      </c>
      <c r="I145" s="3" t="str">
        <f t="shared" si="5"/>
        <v>NO</v>
      </c>
      <c r="J145" s="3" t="str">
        <f t="shared" ref="J145:J200" si="6">IF(OR(H145="adrenaline", H145="argon beam", H145="banding", H145="clipping", H145="coagulation", H145="dilation", H145="naso-jejunal feeding tube", H145="PEG", H145="removal of foreign body", H145="sclerotherapy", H145="stent"), "YES", "NO")</f>
        <v>NO</v>
      </c>
    </row>
    <row r="146" spans="1:10" x14ac:dyDescent="0.25">
      <c r="A146" s="8">
        <v>145</v>
      </c>
      <c r="I146" s="3" t="str">
        <f t="shared" si="5"/>
        <v>NO</v>
      </c>
      <c r="J146" s="3" t="str">
        <f t="shared" si="6"/>
        <v>NO</v>
      </c>
    </row>
    <row r="147" spans="1:10" x14ac:dyDescent="0.25">
      <c r="A147" s="8">
        <v>146</v>
      </c>
      <c r="I147" s="3" t="str">
        <f t="shared" si="5"/>
        <v>NO</v>
      </c>
      <c r="J147" s="3" t="str">
        <f t="shared" si="6"/>
        <v>NO</v>
      </c>
    </row>
    <row r="148" spans="1:10" x14ac:dyDescent="0.25">
      <c r="A148" s="8">
        <v>147</v>
      </c>
      <c r="I148" s="3" t="str">
        <f t="shared" si="5"/>
        <v>NO</v>
      </c>
      <c r="J148" s="3" t="str">
        <f t="shared" si="6"/>
        <v>NO</v>
      </c>
    </row>
    <row r="149" spans="1:10" x14ac:dyDescent="0.25">
      <c r="A149" s="8">
        <v>148</v>
      </c>
      <c r="I149" s="3" t="str">
        <f t="shared" si="5"/>
        <v>NO</v>
      </c>
      <c r="J149" s="3" t="str">
        <f t="shared" si="6"/>
        <v>NO</v>
      </c>
    </row>
    <row r="150" spans="1:10" x14ac:dyDescent="0.25">
      <c r="A150" s="8">
        <v>149</v>
      </c>
      <c r="I150" s="3" t="str">
        <f t="shared" si="5"/>
        <v>NO</v>
      </c>
      <c r="J150" s="3" t="str">
        <f t="shared" si="6"/>
        <v>NO</v>
      </c>
    </row>
    <row r="151" spans="1:10" x14ac:dyDescent="0.25">
      <c r="A151" s="8">
        <v>150</v>
      </c>
      <c r="I151" s="3" t="str">
        <f t="shared" si="5"/>
        <v>NO</v>
      </c>
      <c r="J151" s="3" t="str">
        <f t="shared" si="6"/>
        <v>NO</v>
      </c>
    </row>
    <row r="152" spans="1:10" x14ac:dyDescent="0.25">
      <c r="A152" s="8">
        <v>151</v>
      </c>
      <c r="I152" s="3" t="str">
        <f t="shared" si="5"/>
        <v>NO</v>
      </c>
      <c r="J152" s="3" t="str">
        <f t="shared" si="6"/>
        <v>NO</v>
      </c>
    </row>
    <row r="153" spans="1:10" x14ac:dyDescent="0.25">
      <c r="A153" s="8">
        <v>152</v>
      </c>
      <c r="I153" s="3" t="str">
        <f t="shared" si="5"/>
        <v>NO</v>
      </c>
      <c r="J153" s="3" t="str">
        <f t="shared" si="6"/>
        <v>NO</v>
      </c>
    </row>
    <row r="154" spans="1:10" x14ac:dyDescent="0.25">
      <c r="A154" s="8">
        <v>153</v>
      </c>
      <c r="I154" s="3" t="str">
        <f t="shared" si="5"/>
        <v>NO</v>
      </c>
      <c r="J154" s="3" t="str">
        <f t="shared" si="6"/>
        <v>NO</v>
      </c>
    </row>
    <row r="155" spans="1:10" x14ac:dyDescent="0.25">
      <c r="A155" s="8">
        <v>154</v>
      </c>
      <c r="I155" s="3" t="str">
        <f t="shared" si="5"/>
        <v>NO</v>
      </c>
      <c r="J155" s="3" t="str">
        <f t="shared" si="6"/>
        <v>NO</v>
      </c>
    </row>
    <row r="156" spans="1:10" x14ac:dyDescent="0.25">
      <c r="A156" s="8">
        <v>155</v>
      </c>
      <c r="I156" s="3" t="str">
        <f t="shared" si="5"/>
        <v>NO</v>
      </c>
      <c r="J156" s="3" t="str">
        <f t="shared" si="6"/>
        <v>NO</v>
      </c>
    </row>
    <row r="157" spans="1:10" x14ac:dyDescent="0.25">
      <c r="A157" s="8">
        <v>156</v>
      </c>
      <c r="I157" s="3" t="str">
        <f t="shared" si="5"/>
        <v>NO</v>
      </c>
      <c r="J157" s="3" t="str">
        <f t="shared" si="6"/>
        <v>NO</v>
      </c>
    </row>
    <row r="158" spans="1:10" x14ac:dyDescent="0.25">
      <c r="A158" s="8">
        <v>157</v>
      </c>
      <c r="I158" s="3" t="str">
        <f t="shared" si="5"/>
        <v>NO</v>
      </c>
      <c r="J158" s="3" t="str">
        <f t="shared" si="6"/>
        <v>NO</v>
      </c>
    </row>
    <row r="159" spans="1:10" x14ac:dyDescent="0.25">
      <c r="A159" s="8">
        <v>158</v>
      </c>
      <c r="I159" s="3" t="str">
        <f t="shared" si="5"/>
        <v>NO</v>
      </c>
      <c r="J159" s="3" t="str">
        <f t="shared" si="6"/>
        <v>NO</v>
      </c>
    </row>
    <row r="160" spans="1:10" x14ac:dyDescent="0.25">
      <c r="A160" s="8">
        <v>159</v>
      </c>
      <c r="I160" s="3" t="str">
        <f t="shared" si="5"/>
        <v>NO</v>
      </c>
      <c r="J160" s="3" t="str">
        <f t="shared" si="6"/>
        <v>NO</v>
      </c>
    </row>
    <row r="161" spans="1:10" x14ac:dyDescent="0.25">
      <c r="A161" s="8">
        <v>160</v>
      </c>
      <c r="I161" s="3" t="str">
        <f t="shared" si="5"/>
        <v>NO</v>
      </c>
      <c r="J161" s="3" t="str">
        <f t="shared" si="6"/>
        <v>NO</v>
      </c>
    </row>
    <row r="162" spans="1:10" x14ac:dyDescent="0.25">
      <c r="A162" s="8">
        <v>161</v>
      </c>
      <c r="I162" s="3" t="str">
        <f t="shared" si="5"/>
        <v>NO</v>
      </c>
      <c r="J162" s="3" t="str">
        <f t="shared" si="6"/>
        <v>NO</v>
      </c>
    </row>
    <row r="163" spans="1:10" x14ac:dyDescent="0.25">
      <c r="A163" s="8">
        <v>162</v>
      </c>
      <c r="I163" s="3" t="str">
        <f t="shared" si="5"/>
        <v>NO</v>
      </c>
      <c r="J163" s="3" t="str">
        <f t="shared" si="6"/>
        <v>NO</v>
      </c>
    </row>
    <row r="164" spans="1:10" x14ac:dyDescent="0.25">
      <c r="A164" s="8">
        <v>163</v>
      </c>
      <c r="I164" s="3" t="str">
        <f t="shared" si="5"/>
        <v>NO</v>
      </c>
      <c r="J164" s="3" t="str">
        <f t="shared" si="6"/>
        <v>NO</v>
      </c>
    </row>
    <row r="165" spans="1:10" x14ac:dyDescent="0.25">
      <c r="A165" s="8">
        <v>164</v>
      </c>
      <c r="I165" s="3" t="str">
        <f t="shared" si="5"/>
        <v>NO</v>
      </c>
      <c r="J165" s="3" t="str">
        <f t="shared" si="6"/>
        <v>NO</v>
      </c>
    </row>
    <row r="166" spans="1:10" x14ac:dyDescent="0.25">
      <c r="A166" s="8">
        <v>165</v>
      </c>
      <c r="I166" s="3" t="str">
        <f t="shared" si="5"/>
        <v>NO</v>
      </c>
      <c r="J166" s="3" t="str">
        <f t="shared" si="6"/>
        <v>NO</v>
      </c>
    </row>
    <row r="167" spans="1:10" x14ac:dyDescent="0.25">
      <c r="A167" s="8">
        <v>166</v>
      </c>
      <c r="I167" s="3" t="str">
        <f t="shared" si="5"/>
        <v>NO</v>
      </c>
      <c r="J167" s="3" t="str">
        <f t="shared" si="6"/>
        <v>NO</v>
      </c>
    </row>
    <row r="168" spans="1:10" x14ac:dyDescent="0.25">
      <c r="A168" s="8">
        <v>167</v>
      </c>
      <c r="I168" s="3" t="str">
        <f t="shared" si="5"/>
        <v>NO</v>
      </c>
      <c r="J168" s="3" t="str">
        <f t="shared" si="6"/>
        <v>NO</v>
      </c>
    </row>
    <row r="169" spans="1:10" x14ac:dyDescent="0.25">
      <c r="A169" s="8">
        <v>168</v>
      </c>
      <c r="I169" s="3" t="str">
        <f t="shared" si="5"/>
        <v>NO</v>
      </c>
      <c r="J169" s="3" t="str">
        <f t="shared" si="6"/>
        <v>NO</v>
      </c>
    </row>
    <row r="170" spans="1:10" x14ac:dyDescent="0.25">
      <c r="A170" s="8">
        <v>169</v>
      </c>
      <c r="I170" s="3" t="str">
        <f t="shared" si="5"/>
        <v>NO</v>
      </c>
      <c r="J170" s="3" t="str">
        <f t="shared" si="6"/>
        <v>NO</v>
      </c>
    </row>
    <row r="171" spans="1:10" x14ac:dyDescent="0.25">
      <c r="A171" s="8">
        <v>170</v>
      </c>
      <c r="I171" s="3" t="str">
        <f t="shared" si="5"/>
        <v>NO</v>
      </c>
      <c r="J171" s="3" t="str">
        <f t="shared" si="6"/>
        <v>NO</v>
      </c>
    </row>
    <row r="172" spans="1:10" x14ac:dyDescent="0.25">
      <c r="A172" s="8">
        <v>171</v>
      </c>
      <c r="I172" s="3" t="str">
        <f t="shared" si="5"/>
        <v>NO</v>
      </c>
      <c r="J172" s="3" t="str">
        <f t="shared" si="6"/>
        <v>NO</v>
      </c>
    </row>
    <row r="173" spans="1:10" x14ac:dyDescent="0.25">
      <c r="A173" s="8">
        <v>172</v>
      </c>
      <c r="I173" s="3" t="str">
        <f t="shared" si="5"/>
        <v>NO</v>
      </c>
      <c r="J173" s="3" t="str">
        <f t="shared" si="6"/>
        <v>NO</v>
      </c>
    </row>
    <row r="174" spans="1:10" x14ac:dyDescent="0.25">
      <c r="A174" s="8">
        <v>173</v>
      </c>
      <c r="I174" s="3" t="str">
        <f t="shared" si="5"/>
        <v>NO</v>
      </c>
      <c r="J174" s="3" t="str">
        <f t="shared" si="6"/>
        <v>NO</v>
      </c>
    </row>
    <row r="175" spans="1:10" x14ac:dyDescent="0.25">
      <c r="A175" s="8">
        <v>174</v>
      </c>
      <c r="I175" s="3" t="str">
        <f t="shared" si="5"/>
        <v>NO</v>
      </c>
      <c r="J175" s="3" t="str">
        <f t="shared" si="6"/>
        <v>NO</v>
      </c>
    </row>
    <row r="176" spans="1:10" x14ac:dyDescent="0.25">
      <c r="A176" s="8">
        <v>175</v>
      </c>
      <c r="I176" s="3" t="str">
        <f t="shared" si="5"/>
        <v>NO</v>
      </c>
      <c r="J176" s="3" t="str">
        <f t="shared" si="6"/>
        <v>NO</v>
      </c>
    </row>
    <row r="177" spans="1:10" x14ac:dyDescent="0.25">
      <c r="A177" s="8">
        <v>176</v>
      </c>
      <c r="I177" s="3" t="str">
        <f t="shared" si="5"/>
        <v>NO</v>
      </c>
      <c r="J177" s="3" t="str">
        <f t="shared" si="6"/>
        <v>NO</v>
      </c>
    </row>
    <row r="178" spans="1:10" x14ac:dyDescent="0.25">
      <c r="A178" s="8">
        <v>177</v>
      </c>
      <c r="I178" s="3" t="str">
        <f t="shared" si="5"/>
        <v>NO</v>
      </c>
      <c r="J178" s="3" t="str">
        <f t="shared" si="6"/>
        <v>NO</v>
      </c>
    </row>
    <row r="179" spans="1:10" x14ac:dyDescent="0.25">
      <c r="A179" s="8">
        <v>178</v>
      </c>
      <c r="I179" s="3" t="str">
        <f t="shared" si="5"/>
        <v>NO</v>
      </c>
      <c r="J179" s="3" t="str">
        <f t="shared" si="6"/>
        <v>NO</v>
      </c>
    </row>
    <row r="180" spans="1:10" x14ac:dyDescent="0.25">
      <c r="A180" s="8">
        <v>179</v>
      </c>
      <c r="I180" s="3" t="str">
        <f t="shared" si="5"/>
        <v>NO</v>
      </c>
      <c r="J180" s="3" t="str">
        <f t="shared" si="6"/>
        <v>NO</v>
      </c>
    </row>
    <row r="181" spans="1:10" x14ac:dyDescent="0.25">
      <c r="A181" s="8">
        <v>180</v>
      </c>
      <c r="I181" s="3" t="str">
        <f t="shared" si="5"/>
        <v>NO</v>
      </c>
      <c r="J181" s="3" t="str">
        <f t="shared" si="6"/>
        <v>NO</v>
      </c>
    </row>
    <row r="182" spans="1:10" x14ac:dyDescent="0.25">
      <c r="A182" s="8">
        <v>181</v>
      </c>
      <c r="I182" s="3" t="str">
        <f t="shared" si="5"/>
        <v>NO</v>
      </c>
      <c r="J182" s="3" t="str">
        <f t="shared" si="6"/>
        <v>NO</v>
      </c>
    </row>
    <row r="183" spans="1:10" x14ac:dyDescent="0.25">
      <c r="A183" s="8">
        <v>182</v>
      </c>
      <c r="I183" s="3" t="str">
        <f t="shared" si="5"/>
        <v>NO</v>
      </c>
      <c r="J183" s="3" t="str">
        <f t="shared" si="6"/>
        <v>NO</v>
      </c>
    </row>
    <row r="184" spans="1:10" x14ac:dyDescent="0.25">
      <c r="A184" s="8">
        <v>183</v>
      </c>
      <c r="I184" s="3" t="str">
        <f t="shared" si="5"/>
        <v>NO</v>
      </c>
      <c r="J184" s="3" t="str">
        <f t="shared" si="6"/>
        <v>NO</v>
      </c>
    </row>
    <row r="185" spans="1:10" x14ac:dyDescent="0.25">
      <c r="A185" s="8">
        <v>184</v>
      </c>
      <c r="I185" s="3" t="str">
        <f t="shared" si="5"/>
        <v>NO</v>
      </c>
      <c r="J185" s="3" t="str">
        <f t="shared" si="6"/>
        <v>NO</v>
      </c>
    </row>
    <row r="186" spans="1:10" x14ac:dyDescent="0.25">
      <c r="A186" s="8">
        <v>185</v>
      </c>
      <c r="I186" s="3" t="str">
        <f t="shared" si="5"/>
        <v>NO</v>
      </c>
      <c r="J186" s="3" t="str">
        <f t="shared" si="6"/>
        <v>NO</v>
      </c>
    </row>
    <row r="187" spans="1:10" x14ac:dyDescent="0.25">
      <c r="A187" s="8">
        <v>186</v>
      </c>
      <c r="I187" s="3" t="str">
        <f t="shared" si="5"/>
        <v>NO</v>
      </c>
      <c r="J187" s="3" t="str">
        <f t="shared" si="6"/>
        <v>NO</v>
      </c>
    </row>
    <row r="188" spans="1:10" x14ac:dyDescent="0.25">
      <c r="A188" s="8">
        <v>187</v>
      </c>
      <c r="I188" s="3" t="str">
        <f t="shared" si="5"/>
        <v>NO</v>
      </c>
      <c r="J188" s="3" t="str">
        <f t="shared" si="6"/>
        <v>NO</v>
      </c>
    </row>
    <row r="189" spans="1:10" x14ac:dyDescent="0.25">
      <c r="A189" s="8">
        <v>188</v>
      </c>
      <c r="I189" s="3" t="str">
        <f t="shared" si="5"/>
        <v>NO</v>
      </c>
      <c r="J189" s="3" t="str">
        <f t="shared" si="6"/>
        <v>NO</v>
      </c>
    </row>
    <row r="190" spans="1:10" x14ac:dyDescent="0.25">
      <c r="A190" s="8">
        <v>189</v>
      </c>
      <c r="I190" s="3" t="str">
        <f t="shared" si="5"/>
        <v>NO</v>
      </c>
      <c r="J190" s="3" t="str">
        <f t="shared" si="6"/>
        <v>NO</v>
      </c>
    </row>
    <row r="191" spans="1:10" x14ac:dyDescent="0.25">
      <c r="A191" s="8">
        <v>190</v>
      </c>
      <c r="I191" s="3" t="str">
        <f t="shared" si="5"/>
        <v>NO</v>
      </c>
      <c r="J191" s="3" t="str">
        <f t="shared" si="6"/>
        <v>NO</v>
      </c>
    </row>
    <row r="192" spans="1:10" x14ac:dyDescent="0.25">
      <c r="A192" s="8">
        <v>191</v>
      </c>
      <c r="I192" s="3" t="str">
        <f t="shared" si="5"/>
        <v>NO</v>
      </c>
      <c r="J192" s="3" t="str">
        <f t="shared" si="6"/>
        <v>NO</v>
      </c>
    </row>
    <row r="193" spans="1:10" x14ac:dyDescent="0.25">
      <c r="A193" s="8">
        <v>192</v>
      </c>
      <c r="I193" s="3" t="str">
        <f t="shared" si="5"/>
        <v>NO</v>
      </c>
      <c r="J193" s="3" t="str">
        <f t="shared" si="6"/>
        <v>NO</v>
      </c>
    </row>
    <row r="194" spans="1:10" x14ac:dyDescent="0.25">
      <c r="A194" s="8">
        <v>193</v>
      </c>
      <c r="I194" s="3" t="str">
        <f t="shared" si="5"/>
        <v>NO</v>
      </c>
      <c r="J194" s="3" t="str">
        <f t="shared" si="6"/>
        <v>NO</v>
      </c>
    </row>
    <row r="195" spans="1:10" x14ac:dyDescent="0.25">
      <c r="A195" s="8">
        <v>194</v>
      </c>
      <c r="I195" s="3" t="str">
        <f t="shared" ref="I195:I200" si="7">IF(OR(G195="second part of duodenum", G195="jejunum"), "YES", "NO")</f>
        <v>NO</v>
      </c>
      <c r="J195" s="3" t="str">
        <f t="shared" si="6"/>
        <v>NO</v>
      </c>
    </row>
    <row r="196" spans="1:10" x14ac:dyDescent="0.25">
      <c r="A196" s="8">
        <v>195</v>
      </c>
      <c r="I196" s="3" t="str">
        <f t="shared" si="7"/>
        <v>NO</v>
      </c>
      <c r="J196" s="3" t="str">
        <f t="shared" si="6"/>
        <v>NO</v>
      </c>
    </row>
    <row r="197" spans="1:10" x14ac:dyDescent="0.25">
      <c r="A197" s="8">
        <v>196</v>
      </c>
      <c r="I197" s="3" t="str">
        <f t="shared" si="7"/>
        <v>NO</v>
      </c>
      <c r="J197" s="3" t="str">
        <f t="shared" si="6"/>
        <v>NO</v>
      </c>
    </row>
    <row r="198" spans="1:10" x14ac:dyDescent="0.25">
      <c r="A198" s="8">
        <v>197</v>
      </c>
      <c r="I198" s="3" t="str">
        <f t="shared" si="7"/>
        <v>NO</v>
      </c>
      <c r="J198" s="3" t="str">
        <f t="shared" si="6"/>
        <v>NO</v>
      </c>
    </row>
    <row r="199" spans="1:10" x14ac:dyDescent="0.25">
      <c r="A199" s="8">
        <v>198</v>
      </c>
      <c r="I199" s="3" t="str">
        <f t="shared" si="7"/>
        <v>NO</v>
      </c>
      <c r="J199" s="3" t="str">
        <f t="shared" si="6"/>
        <v>NO</v>
      </c>
    </row>
    <row r="200" spans="1:10" x14ac:dyDescent="0.25">
      <c r="A200" s="8">
        <v>199</v>
      </c>
      <c r="I200" s="3" t="str">
        <f t="shared" si="7"/>
        <v>NO</v>
      </c>
      <c r="J200" s="3" t="str">
        <f t="shared" si="6"/>
        <v>NO</v>
      </c>
    </row>
    <row r="201" spans="1:10" x14ac:dyDescent="0.25">
      <c r="A201" s="8">
        <v>200</v>
      </c>
      <c r="I201" s="3" t="str">
        <f t="shared" ref="I201" si="8">IF(OR(G201="second part of duodenum", G201="jejunum"), "YES", "NO")</f>
        <v>NO</v>
      </c>
      <c r="J201" s="3" t="str">
        <f t="shared" ref="J201" si="9">IF(OR(H201="adrenaline", H201="argon beam", H201="banding", H201="clipping", H201="coagulation", H201="dilation", H201="naso-jejunal feeding tube", H201="PEG", H201="removal of foreign body", H201="sclerotherapy", H201="stent"), "YES", "NO")</f>
        <v>NO</v>
      </c>
    </row>
    <row r="202" spans="1:10" x14ac:dyDescent="0.25">
      <c r="A202" s="8">
        <v>201</v>
      </c>
      <c r="I202" s="3" t="str">
        <f t="shared" ref="I202:I265" si="10">IF(OR(G202="second part of duodenum", G202="jejunum"), "YES", "NO")</f>
        <v>NO</v>
      </c>
      <c r="J202" s="3" t="str">
        <f t="shared" ref="J202:J265" si="11">IF(OR(H202="adrenaline", H202="argon beam", H202="banding", H202="clipping", H202="coagulation", H202="dilation", H202="naso-jejunal feeding tube", H202="PEG", H202="removal of foreign body", H202="sclerotherapy", H202="stent"), "YES", "NO")</f>
        <v>NO</v>
      </c>
    </row>
    <row r="203" spans="1:10" x14ac:dyDescent="0.25">
      <c r="A203" s="8">
        <v>202</v>
      </c>
      <c r="I203" s="3" t="str">
        <f t="shared" si="10"/>
        <v>NO</v>
      </c>
      <c r="J203" s="3" t="str">
        <f t="shared" si="11"/>
        <v>NO</v>
      </c>
    </row>
    <row r="204" spans="1:10" x14ac:dyDescent="0.25">
      <c r="A204" s="8">
        <v>203</v>
      </c>
      <c r="I204" s="3" t="str">
        <f t="shared" si="10"/>
        <v>NO</v>
      </c>
      <c r="J204" s="3" t="str">
        <f t="shared" si="11"/>
        <v>NO</v>
      </c>
    </row>
    <row r="205" spans="1:10" x14ac:dyDescent="0.25">
      <c r="A205" s="8">
        <v>204</v>
      </c>
      <c r="I205" s="3" t="str">
        <f t="shared" si="10"/>
        <v>NO</v>
      </c>
      <c r="J205" s="3" t="str">
        <f t="shared" si="11"/>
        <v>NO</v>
      </c>
    </row>
    <row r="206" spans="1:10" x14ac:dyDescent="0.25">
      <c r="A206" s="8">
        <v>205</v>
      </c>
      <c r="I206" s="3" t="str">
        <f t="shared" si="10"/>
        <v>NO</v>
      </c>
      <c r="J206" s="3" t="str">
        <f t="shared" si="11"/>
        <v>NO</v>
      </c>
    </row>
    <row r="207" spans="1:10" x14ac:dyDescent="0.25">
      <c r="A207" s="8">
        <v>206</v>
      </c>
      <c r="I207" s="3" t="str">
        <f t="shared" si="10"/>
        <v>NO</v>
      </c>
      <c r="J207" s="3" t="str">
        <f t="shared" si="11"/>
        <v>NO</v>
      </c>
    </row>
    <row r="208" spans="1:10" x14ac:dyDescent="0.25">
      <c r="A208" s="8">
        <v>207</v>
      </c>
      <c r="I208" s="3" t="str">
        <f t="shared" si="10"/>
        <v>NO</v>
      </c>
      <c r="J208" s="3" t="str">
        <f t="shared" si="11"/>
        <v>NO</v>
      </c>
    </row>
    <row r="209" spans="1:10" x14ac:dyDescent="0.25">
      <c r="A209" s="8">
        <v>208</v>
      </c>
      <c r="I209" s="3" t="str">
        <f t="shared" si="10"/>
        <v>NO</v>
      </c>
      <c r="J209" s="3" t="str">
        <f t="shared" si="11"/>
        <v>NO</v>
      </c>
    </row>
    <row r="210" spans="1:10" x14ac:dyDescent="0.25">
      <c r="A210" s="8">
        <v>209</v>
      </c>
      <c r="I210" s="3" t="str">
        <f t="shared" si="10"/>
        <v>NO</v>
      </c>
      <c r="J210" s="3" t="str">
        <f t="shared" si="11"/>
        <v>NO</v>
      </c>
    </row>
    <row r="211" spans="1:10" x14ac:dyDescent="0.25">
      <c r="A211" s="8">
        <v>210</v>
      </c>
      <c r="I211" s="3" t="str">
        <f t="shared" si="10"/>
        <v>NO</v>
      </c>
      <c r="J211" s="3" t="str">
        <f t="shared" si="11"/>
        <v>NO</v>
      </c>
    </row>
    <row r="212" spans="1:10" x14ac:dyDescent="0.25">
      <c r="A212" s="8">
        <v>211</v>
      </c>
      <c r="I212" s="3" t="str">
        <f t="shared" si="10"/>
        <v>NO</v>
      </c>
      <c r="J212" s="3" t="str">
        <f t="shared" si="11"/>
        <v>NO</v>
      </c>
    </row>
    <row r="213" spans="1:10" x14ac:dyDescent="0.25">
      <c r="A213" s="8">
        <v>212</v>
      </c>
      <c r="I213" s="3" t="str">
        <f t="shared" si="10"/>
        <v>NO</v>
      </c>
      <c r="J213" s="3" t="str">
        <f t="shared" si="11"/>
        <v>NO</v>
      </c>
    </row>
    <row r="214" spans="1:10" x14ac:dyDescent="0.25">
      <c r="A214" s="8">
        <v>213</v>
      </c>
      <c r="I214" s="3" t="str">
        <f t="shared" si="10"/>
        <v>NO</v>
      </c>
      <c r="J214" s="3" t="str">
        <f t="shared" si="11"/>
        <v>NO</v>
      </c>
    </row>
    <row r="215" spans="1:10" x14ac:dyDescent="0.25">
      <c r="A215" s="8">
        <v>214</v>
      </c>
      <c r="I215" s="3" t="str">
        <f t="shared" si="10"/>
        <v>NO</v>
      </c>
      <c r="J215" s="3" t="str">
        <f t="shared" si="11"/>
        <v>NO</v>
      </c>
    </row>
    <row r="216" spans="1:10" x14ac:dyDescent="0.25">
      <c r="A216" s="8">
        <v>215</v>
      </c>
      <c r="I216" s="3" t="str">
        <f t="shared" si="10"/>
        <v>NO</v>
      </c>
      <c r="J216" s="3" t="str">
        <f t="shared" si="11"/>
        <v>NO</v>
      </c>
    </row>
    <row r="217" spans="1:10" x14ac:dyDescent="0.25">
      <c r="A217" s="8">
        <v>216</v>
      </c>
      <c r="I217" s="3" t="str">
        <f t="shared" si="10"/>
        <v>NO</v>
      </c>
      <c r="J217" s="3" t="str">
        <f t="shared" si="11"/>
        <v>NO</v>
      </c>
    </row>
    <row r="218" spans="1:10" x14ac:dyDescent="0.25">
      <c r="A218" s="8">
        <v>217</v>
      </c>
      <c r="I218" s="3" t="str">
        <f t="shared" si="10"/>
        <v>NO</v>
      </c>
      <c r="J218" s="3" t="str">
        <f t="shared" si="11"/>
        <v>NO</v>
      </c>
    </row>
    <row r="219" spans="1:10" x14ac:dyDescent="0.25">
      <c r="A219" s="8">
        <v>218</v>
      </c>
      <c r="I219" s="3" t="str">
        <f t="shared" si="10"/>
        <v>NO</v>
      </c>
      <c r="J219" s="3" t="str">
        <f t="shared" si="11"/>
        <v>NO</v>
      </c>
    </row>
    <row r="220" spans="1:10" x14ac:dyDescent="0.25">
      <c r="A220" s="8">
        <v>219</v>
      </c>
      <c r="I220" s="3" t="str">
        <f t="shared" si="10"/>
        <v>NO</v>
      </c>
      <c r="J220" s="3" t="str">
        <f t="shared" si="11"/>
        <v>NO</v>
      </c>
    </row>
    <row r="221" spans="1:10" x14ac:dyDescent="0.25">
      <c r="A221" s="8">
        <v>220</v>
      </c>
      <c r="I221" s="3" t="str">
        <f t="shared" si="10"/>
        <v>NO</v>
      </c>
      <c r="J221" s="3" t="str">
        <f t="shared" si="11"/>
        <v>NO</v>
      </c>
    </row>
    <row r="222" spans="1:10" x14ac:dyDescent="0.25">
      <c r="A222" s="8">
        <v>221</v>
      </c>
      <c r="I222" s="3" t="str">
        <f t="shared" si="10"/>
        <v>NO</v>
      </c>
      <c r="J222" s="3" t="str">
        <f t="shared" si="11"/>
        <v>NO</v>
      </c>
    </row>
    <row r="223" spans="1:10" x14ac:dyDescent="0.25">
      <c r="A223" s="8">
        <v>222</v>
      </c>
      <c r="I223" s="3" t="str">
        <f t="shared" si="10"/>
        <v>NO</v>
      </c>
      <c r="J223" s="3" t="str">
        <f t="shared" si="11"/>
        <v>NO</v>
      </c>
    </row>
    <row r="224" spans="1:10" x14ac:dyDescent="0.25">
      <c r="A224" s="8">
        <v>223</v>
      </c>
      <c r="I224" s="3" t="str">
        <f t="shared" si="10"/>
        <v>NO</v>
      </c>
      <c r="J224" s="3" t="str">
        <f t="shared" si="11"/>
        <v>NO</v>
      </c>
    </row>
    <row r="225" spans="1:10" x14ac:dyDescent="0.25">
      <c r="A225" s="8">
        <v>224</v>
      </c>
      <c r="I225" s="3" t="str">
        <f t="shared" si="10"/>
        <v>NO</v>
      </c>
      <c r="J225" s="3" t="str">
        <f t="shared" si="11"/>
        <v>NO</v>
      </c>
    </row>
    <row r="226" spans="1:10" x14ac:dyDescent="0.25">
      <c r="A226" s="8">
        <v>225</v>
      </c>
      <c r="I226" s="3" t="str">
        <f t="shared" si="10"/>
        <v>NO</v>
      </c>
      <c r="J226" s="3" t="str">
        <f t="shared" si="11"/>
        <v>NO</v>
      </c>
    </row>
    <row r="227" spans="1:10" x14ac:dyDescent="0.25">
      <c r="A227" s="8">
        <v>226</v>
      </c>
      <c r="I227" s="3" t="str">
        <f t="shared" si="10"/>
        <v>NO</v>
      </c>
      <c r="J227" s="3" t="str">
        <f t="shared" si="11"/>
        <v>NO</v>
      </c>
    </row>
    <row r="228" spans="1:10" x14ac:dyDescent="0.25">
      <c r="A228" s="8">
        <v>227</v>
      </c>
      <c r="I228" s="3" t="str">
        <f t="shared" si="10"/>
        <v>NO</v>
      </c>
      <c r="J228" s="3" t="str">
        <f t="shared" si="11"/>
        <v>NO</v>
      </c>
    </row>
    <row r="229" spans="1:10" x14ac:dyDescent="0.25">
      <c r="A229" s="8">
        <v>228</v>
      </c>
      <c r="I229" s="3" t="str">
        <f t="shared" si="10"/>
        <v>NO</v>
      </c>
      <c r="J229" s="3" t="str">
        <f t="shared" si="11"/>
        <v>NO</v>
      </c>
    </row>
    <row r="230" spans="1:10" x14ac:dyDescent="0.25">
      <c r="A230" s="8">
        <v>229</v>
      </c>
      <c r="I230" s="3" t="str">
        <f t="shared" si="10"/>
        <v>NO</v>
      </c>
      <c r="J230" s="3" t="str">
        <f t="shared" si="11"/>
        <v>NO</v>
      </c>
    </row>
    <row r="231" spans="1:10" x14ac:dyDescent="0.25">
      <c r="A231" s="8">
        <v>230</v>
      </c>
      <c r="I231" s="3" t="str">
        <f t="shared" si="10"/>
        <v>NO</v>
      </c>
      <c r="J231" s="3" t="str">
        <f t="shared" si="11"/>
        <v>NO</v>
      </c>
    </row>
    <row r="232" spans="1:10" x14ac:dyDescent="0.25">
      <c r="A232" s="8">
        <v>231</v>
      </c>
      <c r="I232" s="3" t="str">
        <f t="shared" si="10"/>
        <v>NO</v>
      </c>
      <c r="J232" s="3" t="str">
        <f t="shared" si="11"/>
        <v>NO</v>
      </c>
    </row>
    <row r="233" spans="1:10" x14ac:dyDescent="0.25">
      <c r="A233" s="8">
        <v>232</v>
      </c>
      <c r="I233" s="3" t="str">
        <f t="shared" si="10"/>
        <v>NO</v>
      </c>
      <c r="J233" s="3" t="str">
        <f t="shared" si="11"/>
        <v>NO</v>
      </c>
    </row>
    <row r="234" spans="1:10" x14ac:dyDescent="0.25">
      <c r="A234" s="8">
        <v>233</v>
      </c>
      <c r="I234" s="3" t="str">
        <f t="shared" si="10"/>
        <v>NO</v>
      </c>
      <c r="J234" s="3" t="str">
        <f t="shared" si="11"/>
        <v>NO</v>
      </c>
    </row>
    <row r="235" spans="1:10" x14ac:dyDescent="0.25">
      <c r="A235" s="8">
        <v>234</v>
      </c>
      <c r="I235" s="3" t="str">
        <f t="shared" si="10"/>
        <v>NO</v>
      </c>
      <c r="J235" s="3" t="str">
        <f t="shared" si="11"/>
        <v>NO</v>
      </c>
    </row>
    <row r="236" spans="1:10" x14ac:dyDescent="0.25">
      <c r="A236" s="8">
        <v>235</v>
      </c>
      <c r="I236" s="3" t="str">
        <f t="shared" si="10"/>
        <v>NO</v>
      </c>
      <c r="J236" s="3" t="str">
        <f t="shared" si="11"/>
        <v>NO</v>
      </c>
    </row>
    <row r="237" spans="1:10" x14ac:dyDescent="0.25">
      <c r="A237" s="8">
        <v>236</v>
      </c>
      <c r="I237" s="3" t="str">
        <f t="shared" si="10"/>
        <v>NO</v>
      </c>
      <c r="J237" s="3" t="str">
        <f t="shared" si="11"/>
        <v>NO</v>
      </c>
    </row>
    <row r="238" spans="1:10" x14ac:dyDescent="0.25">
      <c r="A238" s="8">
        <v>237</v>
      </c>
      <c r="I238" s="3" t="str">
        <f t="shared" si="10"/>
        <v>NO</v>
      </c>
      <c r="J238" s="3" t="str">
        <f t="shared" si="11"/>
        <v>NO</v>
      </c>
    </row>
    <row r="239" spans="1:10" x14ac:dyDescent="0.25">
      <c r="A239" s="8">
        <v>238</v>
      </c>
      <c r="I239" s="3" t="str">
        <f t="shared" si="10"/>
        <v>NO</v>
      </c>
      <c r="J239" s="3" t="str">
        <f t="shared" si="11"/>
        <v>NO</v>
      </c>
    </row>
    <row r="240" spans="1:10" x14ac:dyDescent="0.25">
      <c r="A240" s="8">
        <v>239</v>
      </c>
      <c r="I240" s="3" t="str">
        <f t="shared" si="10"/>
        <v>NO</v>
      </c>
      <c r="J240" s="3" t="str">
        <f t="shared" si="11"/>
        <v>NO</v>
      </c>
    </row>
    <row r="241" spans="1:10" x14ac:dyDescent="0.25">
      <c r="A241" s="8">
        <v>240</v>
      </c>
      <c r="I241" s="3" t="str">
        <f t="shared" si="10"/>
        <v>NO</v>
      </c>
      <c r="J241" s="3" t="str">
        <f t="shared" si="11"/>
        <v>NO</v>
      </c>
    </row>
    <row r="242" spans="1:10" x14ac:dyDescent="0.25">
      <c r="A242" s="8">
        <v>241</v>
      </c>
      <c r="I242" s="3" t="str">
        <f t="shared" si="10"/>
        <v>NO</v>
      </c>
      <c r="J242" s="3" t="str">
        <f t="shared" si="11"/>
        <v>NO</v>
      </c>
    </row>
    <row r="243" spans="1:10" x14ac:dyDescent="0.25">
      <c r="A243" s="8">
        <v>242</v>
      </c>
      <c r="I243" s="3" t="str">
        <f t="shared" si="10"/>
        <v>NO</v>
      </c>
      <c r="J243" s="3" t="str">
        <f t="shared" si="11"/>
        <v>NO</v>
      </c>
    </row>
    <row r="244" spans="1:10" x14ac:dyDescent="0.25">
      <c r="A244" s="8">
        <v>243</v>
      </c>
      <c r="I244" s="3" t="str">
        <f t="shared" si="10"/>
        <v>NO</v>
      </c>
      <c r="J244" s="3" t="str">
        <f t="shared" si="11"/>
        <v>NO</v>
      </c>
    </row>
    <row r="245" spans="1:10" x14ac:dyDescent="0.25">
      <c r="A245" s="8">
        <v>244</v>
      </c>
      <c r="I245" s="3" t="str">
        <f t="shared" si="10"/>
        <v>NO</v>
      </c>
      <c r="J245" s="3" t="str">
        <f t="shared" si="11"/>
        <v>NO</v>
      </c>
    </row>
    <row r="246" spans="1:10" x14ac:dyDescent="0.25">
      <c r="A246" s="8">
        <v>245</v>
      </c>
      <c r="I246" s="3" t="str">
        <f t="shared" si="10"/>
        <v>NO</v>
      </c>
      <c r="J246" s="3" t="str">
        <f t="shared" si="11"/>
        <v>NO</v>
      </c>
    </row>
    <row r="247" spans="1:10" x14ac:dyDescent="0.25">
      <c r="A247" s="8">
        <v>246</v>
      </c>
      <c r="I247" s="3" t="str">
        <f t="shared" si="10"/>
        <v>NO</v>
      </c>
      <c r="J247" s="3" t="str">
        <f t="shared" si="11"/>
        <v>NO</v>
      </c>
    </row>
    <row r="248" spans="1:10" x14ac:dyDescent="0.25">
      <c r="A248" s="8">
        <v>247</v>
      </c>
      <c r="I248" s="3" t="str">
        <f t="shared" si="10"/>
        <v>NO</v>
      </c>
      <c r="J248" s="3" t="str">
        <f t="shared" si="11"/>
        <v>NO</v>
      </c>
    </row>
    <row r="249" spans="1:10" x14ac:dyDescent="0.25">
      <c r="A249" s="8">
        <v>248</v>
      </c>
      <c r="I249" s="3" t="str">
        <f t="shared" si="10"/>
        <v>NO</v>
      </c>
      <c r="J249" s="3" t="str">
        <f t="shared" si="11"/>
        <v>NO</v>
      </c>
    </row>
    <row r="250" spans="1:10" x14ac:dyDescent="0.25">
      <c r="A250" s="8">
        <v>249</v>
      </c>
      <c r="I250" s="3" t="str">
        <f t="shared" si="10"/>
        <v>NO</v>
      </c>
      <c r="J250" s="3" t="str">
        <f t="shared" si="11"/>
        <v>NO</v>
      </c>
    </row>
    <row r="251" spans="1:10" x14ac:dyDescent="0.25">
      <c r="A251" s="8">
        <v>250</v>
      </c>
      <c r="I251" s="3" t="str">
        <f t="shared" si="10"/>
        <v>NO</v>
      </c>
      <c r="J251" s="3" t="str">
        <f t="shared" si="11"/>
        <v>NO</v>
      </c>
    </row>
    <row r="252" spans="1:10" x14ac:dyDescent="0.25">
      <c r="A252" s="8">
        <v>251</v>
      </c>
      <c r="I252" s="3" t="str">
        <f t="shared" si="10"/>
        <v>NO</v>
      </c>
      <c r="J252" s="3" t="str">
        <f t="shared" si="11"/>
        <v>NO</v>
      </c>
    </row>
    <row r="253" spans="1:10" x14ac:dyDescent="0.25">
      <c r="A253" s="8">
        <v>252</v>
      </c>
      <c r="I253" s="3" t="str">
        <f t="shared" si="10"/>
        <v>NO</v>
      </c>
      <c r="J253" s="3" t="str">
        <f t="shared" si="11"/>
        <v>NO</v>
      </c>
    </row>
    <row r="254" spans="1:10" x14ac:dyDescent="0.25">
      <c r="A254" s="8">
        <v>253</v>
      </c>
      <c r="I254" s="3" t="str">
        <f t="shared" si="10"/>
        <v>NO</v>
      </c>
      <c r="J254" s="3" t="str">
        <f t="shared" si="11"/>
        <v>NO</v>
      </c>
    </row>
    <row r="255" spans="1:10" x14ac:dyDescent="0.25">
      <c r="A255" s="8">
        <v>254</v>
      </c>
      <c r="I255" s="3" t="str">
        <f t="shared" si="10"/>
        <v>NO</v>
      </c>
      <c r="J255" s="3" t="str">
        <f t="shared" si="11"/>
        <v>NO</v>
      </c>
    </row>
    <row r="256" spans="1:10" x14ac:dyDescent="0.25">
      <c r="A256" s="8">
        <v>255</v>
      </c>
      <c r="I256" s="3" t="str">
        <f t="shared" si="10"/>
        <v>NO</v>
      </c>
      <c r="J256" s="3" t="str">
        <f t="shared" si="11"/>
        <v>NO</v>
      </c>
    </row>
    <row r="257" spans="1:10" x14ac:dyDescent="0.25">
      <c r="A257" s="8">
        <v>256</v>
      </c>
      <c r="I257" s="3" t="str">
        <f t="shared" si="10"/>
        <v>NO</v>
      </c>
      <c r="J257" s="3" t="str">
        <f t="shared" si="11"/>
        <v>NO</v>
      </c>
    </row>
    <row r="258" spans="1:10" x14ac:dyDescent="0.25">
      <c r="A258" s="8">
        <v>257</v>
      </c>
      <c r="I258" s="3" t="str">
        <f t="shared" si="10"/>
        <v>NO</v>
      </c>
      <c r="J258" s="3" t="str">
        <f t="shared" si="11"/>
        <v>NO</v>
      </c>
    </row>
    <row r="259" spans="1:10" x14ac:dyDescent="0.25">
      <c r="A259" s="8">
        <v>258</v>
      </c>
      <c r="I259" s="3" t="str">
        <f t="shared" si="10"/>
        <v>NO</v>
      </c>
      <c r="J259" s="3" t="str">
        <f t="shared" si="11"/>
        <v>NO</v>
      </c>
    </row>
    <row r="260" spans="1:10" x14ac:dyDescent="0.25">
      <c r="A260" s="8">
        <v>259</v>
      </c>
      <c r="I260" s="3" t="str">
        <f t="shared" si="10"/>
        <v>NO</v>
      </c>
      <c r="J260" s="3" t="str">
        <f t="shared" si="11"/>
        <v>NO</v>
      </c>
    </row>
    <row r="261" spans="1:10" x14ac:dyDescent="0.25">
      <c r="A261" s="8">
        <v>260</v>
      </c>
      <c r="I261" s="3" t="str">
        <f t="shared" si="10"/>
        <v>NO</v>
      </c>
      <c r="J261" s="3" t="str">
        <f t="shared" si="11"/>
        <v>NO</v>
      </c>
    </row>
    <row r="262" spans="1:10" x14ac:dyDescent="0.25">
      <c r="A262" s="8">
        <v>261</v>
      </c>
      <c r="I262" s="3" t="str">
        <f t="shared" si="10"/>
        <v>NO</v>
      </c>
      <c r="J262" s="3" t="str">
        <f t="shared" si="11"/>
        <v>NO</v>
      </c>
    </row>
    <row r="263" spans="1:10" x14ac:dyDescent="0.25">
      <c r="A263" s="8">
        <v>262</v>
      </c>
      <c r="I263" s="3" t="str">
        <f t="shared" si="10"/>
        <v>NO</v>
      </c>
      <c r="J263" s="3" t="str">
        <f t="shared" si="11"/>
        <v>NO</v>
      </c>
    </row>
    <row r="264" spans="1:10" x14ac:dyDescent="0.25">
      <c r="A264" s="8">
        <v>263</v>
      </c>
      <c r="I264" s="3" t="str">
        <f t="shared" si="10"/>
        <v>NO</v>
      </c>
      <c r="J264" s="3" t="str">
        <f t="shared" si="11"/>
        <v>NO</v>
      </c>
    </row>
    <row r="265" spans="1:10" x14ac:dyDescent="0.25">
      <c r="A265" s="8">
        <v>264</v>
      </c>
      <c r="I265" s="3" t="str">
        <f t="shared" si="10"/>
        <v>NO</v>
      </c>
      <c r="J265" s="3" t="str">
        <f t="shared" si="11"/>
        <v>NO</v>
      </c>
    </row>
    <row r="266" spans="1:10" x14ac:dyDescent="0.25">
      <c r="A266" s="8">
        <v>265</v>
      </c>
      <c r="I266" s="3" t="str">
        <f t="shared" ref="I266:I300" si="12">IF(OR(G266="second part of duodenum", G266="jejunum"), "YES", "NO")</f>
        <v>NO</v>
      </c>
      <c r="J266" s="3" t="str">
        <f t="shared" ref="J266:J300" si="13">IF(OR(H266="adrenaline", H266="argon beam", H266="banding", H266="clipping", H266="coagulation", H266="dilation", H266="naso-jejunal feeding tube", H266="PEG", H266="removal of foreign body", H266="sclerotherapy", H266="stent"), "YES", "NO")</f>
        <v>NO</v>
      </c>
    </row>
    <row r="267" spans="1:10" x14ac:dyDescent="0.25">
      <c r="A267" s="8">
        <v>266</v>
      </c>
      <c r="I267" s="3" t="str">
        <f t="shared" si="12"/>
        <v>NO</v>
      </c>
      <c r="J267" s="3" t="str">
        <f t="shared" si="13"/>
        <v>NO</v>
      </c>
    </row>
    <row r="268" spans="1:10" x14ac:dyDescent="0.25">
      <c r="A268" s="8">
        <v>267</v>
      </c>
      <c r="I268" s="3" t="str">
        <f t="shared" si="12"/>
        <v>NO</v>
      </c>
      <c r="J268" s="3" t="str">
        <f t="shared" si="13"/>
        <v>NO</v>
      </c>
    </row>
    <row r="269" spans="1:10" x14ac:dyDescent="0.25">
      <c r="A269" s="8">
        <v>268</v>
      </c>
      <c r="I269" s="3" t="str">
        <f t="shared" si="12"/>
        <v>NO</v>
      </c>
      <c r="J269" s="3" t="str">
        <f t="shared" si="13"/>
        <v>NO</v>
      </c>
    </row>
    <row r="270" spans="1:10" x14ac:dyDescent="0.25">
      <c r="A270" s="8">
        <v>269</v>
      </c>
      <c r="I270" s="3" t="str">
        <f t="shared" si="12"/>
        <v>NO</v>
      </c>
      <c r="J270" s="3" t="str">
        <f t="shared" si="13"/>
        <v>NO</v>
      </c>
    </row>
    <row r="271" spans="1:10" x14ac:dyDescent="0.25">
      <c r="A271" s="8">
        <v>270</v>
      </c>
      <c r="I271" s="3" t="str">
        <f t="shared" si="12"/>
        <v>NO</v>
      </c>
      <c r="J271" s="3" t="str">
        <f t="shared" si="13"/>
        <v>NO</v>
      </c>
    </row>
    <row r="272" spans="1:10" x14ac:dyDescent="0.25">
      <c r="A272" s="8">
        <v>271</v>
      </c>
      <c r="I272" s="3" t="str">
        <f t="shared" si="12"/>
        <v>NO</v>
      </c>
      <c r="J272" s="3" t="str">
        <f t="shared" si="13"/>
        <v>NO</v>
      </c>
    </row>
    <row r="273" spans="1:10" x14ac:dyDescent="0.25">
      <c r="A273" s="8">
        <v>272</v>
      </c>
      <c r="I273" s="3" t="str">
        <f t="shared" si="12"/>
        <v>NO</v>
      </c>
      <c r="J273" s="3" t="str">
        <f t="shared" si="13"/>
        <v>NO</v>
      </c>
    </row>
    <row r="274" spans="1:10" x14ac:dyDescent="0.25">
      <c r="A274" s="8">
        <v>273</v>
      </c>
      <c r="I274" s="3" t="str">
        <f t="shared" si="12"/>
        <v>NO</v>
      </c>
      <c r="J274" s="3" t="str">
        <f t="shared" si="13"/>
        <v>NO</v>
      </c>
    </row>
    <row r="275" spans="1:10" x14ac:dyDescent="0.25">
      <c r="A275" s="8">
        <v>274</v>
      </c>
      <c r="I275" s="3" t="str">
        <f t="shared" si="12"/>
        <v>NO</v>
      </c>
      <c r="J275" s="3" t="str">
        <f t="shared" si="13"/>
        <v>NO</v>
      </c>
    </row>
    <row r="276" spans="1:10" x14ac:dyDescent="0.25">
      <c r="A276" s="8">
        <v>275</v>
      </c>
      <c r="I276" s="3" t="str">
        <f t="shared" si="12"/>
        <v>NO</v>
      </c>
      <c r="J276" s="3" t="str">
        <f t="shared" si="13"/>
        <v>NO</v>
      </c>
    </row>
    <row r="277" spans="1:10" x14ac:dyDescent="0.25">
      <c r="A277" s="8">
        <v>276</v>
      </c>
      <c r="I277" s="3" t="str">
        <f t="shared" si="12"/>
        <v>NO</v>
      </c>
      <c r="J277" s="3" t="str">
        <f t="shared" si="13"/>
        <v>NO</v>
      </c>
    </row>
    <row r="278" spans="1:10" x14ac:dyDescent="0.25">
      <c r="A278" s="8">
        <v>277</v>
      </c>
      <c r="I278" s="3" t="str">
        <f t="shared" si="12"/>
        <v>NO</v>
      </c>
      <c r="J278" s="3" t="str">
        <f t="shared" si="13"/>
        <v>NO</v>
      </c>
    </row>
    <row r="279" spans="1:10" x14ac:dyDescent="0.25">
      <c r="A279" s="8">
        <v>278</v>
      </c>
      <c r="I279" s="3" t="str">
        <f t="shared" si="12"/>
        <v>NO</v>
      </c>
      <c r="J279" s="3" t="str">
        <f t="shared" si="13"/>
        <v>NO</v>
      </c>
    </row>
    <row r="280" spans="1:10" x14ac:dyDescent="0.25">
      <c r="A280" s="8">
        <v>279</v>
      </c>
      <c r="I280" s="3" t="str">
        <f t="shared" si="12"/>
        <v>NO</v>
      </c>
      <c r="J280" s="3" t="str">
        <f t="shared" si="13"/>
        <v>NO</v>
      </c>
    </row>
    <row r="281" spans="1:10" x14ac:dyDescent="0.25">
      <c r="A281" s="8">
        <v>280</v>
      </c>
      <c r="I281" s="3" t="str">
        <f t="shared" si="12"/>
        <v>NO</v>
      </c>
      <c r="J281" s="3" t="str">
        <f t="shared" si="13"/>
        <v>NO</v>
      </c>
    </row>
    <row r="282" spans="1:10" x14ac:dyDescent="0.25">
      <c r="A282" s="8">
        <v>281</v>
      </c>
      <c r="I282" s="3" t="str">
        <f t="shared" si="12"/>
        <v>NO</v>
      </c>
      <c r="J282" s="3" t="str">
        <f t="shared" si="13"/>
        <v>NO</v>
      </c>
    </row>
    <row r="283" spans="1:10" x14ac:dyDescent="0.25">
      <c r="A283" s="8">
        <v>282</v>
      </c>
      <c r="I283" s="3" t="str">
        <f t="shared" si="12"/>
        <v>NO</v>
      </c>
      <c r="J283" s="3" t="str">
        <f t="shared" si="13"/>
        <v>NO</v>
      </c>
    </row>
    <row r="284" spans="1:10" x14ac:dyDescent="0.25">
      <c r="A284" s="8">
        <v>283</v>
      </c>
      <c r="I284" s="3" t="str">
        <f t="shared" si="12"/>
        <v>NO</v>
      </c>
      <c r="J284" s="3" t="str">
        <f t="shared" si="13"/>
        <v>NO</v>
      </c>
    </row>
    <row r="285" spans="1:10" x14ac:dyDescent="0.25">
      <c r="A285" s="8">
        <v>284</v>
      </c>
      <c r="I285" s="3" t="str">
        <f t="shared" si="12"/>
        <v>NO</v>
      </c>
      <c r="J285" s="3" t="str">
        <f t="shared" si="13"/>
        <v>NO</v>
      </c>
    </row>
    <row r="286" spans="1:10" x14ac:dyDescent="0.25">
      <c r="A286" s="8">
        <v>285</v>
      </c>
      <c r="I286" s="3" t="str">
        <f t="shared" si="12"/>
        <v>NO</v>
      </c>
      <c r="J286" s="3" t="str">
        <f t="shared" si="13"/>
        <v>NO</v>
      </c>
    </row>
    <row r="287" spans="1:10" x14ac:dyDescent="0.25">
      <c r="A287" s="8">
        <v>286</v>
      </c>
      <c r="I287" s="3" t="str">
        <f t="shared" si="12"/>
        <v>NO</v>
      </c>
      <c r="J287" s="3" t="str">
        <f t="shared" si="13"/>
        <v>NO</v>
      </c>
    </row>
    <row r="288" spans="1:10" x14ac:dyDescent="0.25">
      <c r="A288" s="8">
        <v>287</v>
      </c>
      <c r="I288" s="3" t="str">
        <f t="shared" si="12"/>
        <v>NO</v>
      </c>
      <c r="J288" s="3" t="str">
        <f t="shared" si="13"/>
        <v>NO</v>
      </c>
    </row>
    <row r="289" spans="1:10" x14ac:dyDescent="0.25">
      <c r="A289" s="8">
        <v>288</v>
      </c>
      <c r="I289" s="3" t="str">
        <f t="shared" si="12"/>
        <v>NO</v>
      </c>
      <c r="J289" s="3" t="str">
        <f t="shared" si="13"/>
        <v>NO</v>
      </c>
    </row>
    <row r="290" spans="1:10" x14ac:dyDescent="0.25">
      <c r="A290" s="8">
        <v>289</v>
      </c>
      <c r="I290" s="3" t="str">
        <f t="shared" si="12"/>
        <v>NO</v>
      </c>
      <c r="J290" s="3" t="str">
        <f t="shared" si="13"/>
        <v>NO</v>
      </c>
    </row>
    <row r="291" spans="1:10" x14ac:dyDescent="0.25">
      <c r="A291" s="8">
        <v>290</v>
      </c>
      <c r="I291" s="3" t="str">
        <f t="shared" si="12"/>
        <v>NO</v>
      </c>
      <c r="J291" s="3" t="str">
        <f t="shared" si="13"/>
        <v>NO</v>
      </c>
    </row>
    <row r="292" spans="1:10" x14ac:dyDescent="0.25">
      <c r="A292" s="8">
        <v>291</v>
      </c>
      <c r="I292" s="3" t="str">
        <f t="shared" si="12"/>
        <v>NO</v>
      </c>
      <c r="J292" s="3" t="str">
        <f t="shared" si="13"/>
        <v>NO</v>
      </c>
    </row>
    <row r="293" spans="1:10" x14ac:dyDescent="0.25">
      <c r="A293" s="8">
        <v>292</v>
      </c>
      <c r="I293" s="3" t="str">
        <f t="shared" si="12"/>
        <v>NO</v>
      </c>
      <c r="J293" s="3" t="str">
        <f t="shared" si="13"/>
        <v>NO</v>
      </c>
    </row>
    <row r="294" spans="1:10" x14ac:dyDescent="0.25">
      <c r="A294" s="8">
        <v>293</v>
      </c>
      <c r="I294" s="3" t="str">
        <f t="shared" si="12"/>
        <v>NO</v>
      </c>
      <c r="J294" s="3" t="str">
        <f t="shared" si="13"/>
        <v>NO</v>
      </c>
    </row>
    <row r="295" spans="1:10" x14ac:dyDescent="0.25">
      <c r="A295" s="8">
        <v>294</v>
      </c>
      <c r="I295" s="3" t="str">
        <f t="shared" si="12"/>
        <v>NO</v>
      </c>
      <c r="J295" s="3" t="str">
        <f t="shared" si="13"/>
        <v>NO</v>
      </c>
    </row>
    <row r="296" spans="1:10" x14ac:dyDescent="0.25">
      <c r="A296" s="8">
        <v>295</v>
      </c>
      <c r="I296" s="3" t="str">
        <f t="shared" si="12"/>
        <v>NO</v>
      </c>
      <c r="J296" s="3" t="str">
        <f t="shared" si="13"/>
        <v>NO</v>
      </c>
    </row>
    <row r="297" spans="1:10" x14ac:dyDescent="0.25">
      <c r="A297" s="8">
        <v>296</v>
      </c>
      <c r="I297" s="3" t="str">
        <f t="shared" si="12"/>
        <v>NO</v>
      </c>
      <c r="J297" s="3" t="str">
        <f t="shared" si="13"/>
        <v>NO</v>
      </c>
    </row>
    <row r="298" spans="1:10" x14ac:dyDescent="0.25">
      <c r="A298" s="8">
        <v>297</v>
      </c>
      <c r="I298" s="3" t="str">
        <f t="shared" si="12"/>
        <v>NO</v>
      </c>
      <c r="J298" s="3" t="str">
        <f t="shared" si="13"/>
        <v>NO</v>
      </c>
    </row>
    <row r="299" spans="1:10" x14ac:dyDescent="0.25">
      <c r="A299" s="8">
        <v>298</v>
      </c>
      <c r="I299" s="3" t="str">
        <f t="shared" si="12"/>
        <v>NO</v>
      </c>
      <c r="J299" s="3" t="str">
        <f t="shared" si="13"/>
        <v>NO</v>
      </c>
    </row>
    <row r="300" spans="1:10" x14ac:dyDescent="0.25">
      <c r="A300" s="8">
        <v>299</v>
      </c>
      <c r="I300" s="3" t="str">
        <f t="shared" si="12"/>
        <v>NO</v>
      </c>
      <c r="J300" s="3" t="str">
        <f t="shared" si="13"/>
        <v>NO</v>
      </c>
    </row>
    <row r="301" spans="1:10" x14ac:dyDescent="0.25">
      <c r="A301" s="8">
        <v>300</v>
      </c>
      <c r="I301" s="3" t="str">
        <f t="shared" ref="I301" si="14">IF(OR(G301="second part of duodenum", G301="jejunum"), "YES", "NO")</f>
        <v>NO</v>
      </c>
      <c r="J301" s="3" t="str">
        <f t="shared" ref="J301" si="15">IF(OR(H301="adrenaline", H301="argon beam", H301="banding", H301="clipping", H301="coagulation", H301="dilation", H301="naso-jejunal feeding tube", H301="PEG", H301="removal of foreign body", H301="sclerotherapy", H301="stent"), "YES", "NO")</f>
        <v>NO</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'For dropdowns'!$A$2:$A$4</xm:f>
          </x14:formula1>
          <xm:sqref>D2:D1048576</xm:sqref>
        </x14:dataValidation>
        <x14:dataValidation type="list" allowBlank="1" showInputMessage="1" showErrorMessage="1" xr:uid="{00000000-0002-0000-0000-000001000000}">
          <x14:formula1>
            <xm:f>'For dropdowns'!$B$2:$B$8</xm:f>
          </x14:formula1>
          <xm:sqref>G2:G1048576</xm:sqref>
        </x14:dataValidation>
        <x14:dataValidation type="list" allowBlank="1" showInputMessage="1" showErrorMessage="1" xr:uid="{00000000-0002-0000-0000-000002000000}">
          <x14:formula1>
            <xm:f>'For dropdowns'!$C$2:$C$14</xm:f>
          </x14:formula1>
          <xm:sqref>H2:H1048576</xm:sqref>
        </x14:dataValidation>
        <x14:dataValidation type="list" allowBlank="1" showInputMessage="1" showErrorMessage="1" xr:uid="{00000000-0002-0000-0000-000003000000}">
          <x14:formula1>
            <xm:f>'For dropdowns'!$D$2:$D$41</xm:f>
          </x14:formula1>
          <xm:sqref>F2:F1048576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workbookViewId="0">
      <selection activeCell="G17" sqref="G17"/>
    </sheetView>
  </sheetViews>
  <sheetFormatPr defaultRowHeight="15" x14ac:dyDescent="0.25"/>
  <cols>
    <col min="1" max="1" width="41.7109375" customWidth="1"/>
    <col min="13" max="13" width="30.28515625" customWidth="1"/>
  </cols>
  <sheetData>
    <row r="1" spans="1:6" x14ac:dyDescent="0.25">
      <c r="A1" s="3" t="s">
        <v>11</v>
      </c>
      <c r="B1" s="3"/>
      <c r="C1" s="3"/>
      <c r="D1" s="3"/>
    </row>
    <row r="2" spans="1:6" x14ac:dyDescent="0.25">
      <c r="A2" t="s">
        <v>12</v>
      </c>
      <c r="B2" s="10">
        <f>COUNT('Manual data'!C:C)</f>
        <v>0</v>
      </c>
      <c r="D2" t="s">
        <v>13</v>
      </c>
      <c r="F2" t="s">
        <v>14</v>
      </c>
    </row>
    <row r="3" spans="1:6" x14ac:dyDescent="0.25">
      <c r="A3" t="s">
        <v>15</v>
      </c>
      <c r="B3">
        <f>COUNTIF('Manual data'!I:I, "yes")</f>
        <v>0</v>
      </c>
    </row>
    <row r="4" spans="1:6" x14ac:dyDescent="0.25">
      <c r="A4" t="s">
        <v>16</v>
      </c>
      <c r="B4" t="e">
        <f>(B3/B2)*100</f>
        <v>#DIV/0!</v>
      </c>
    </row>
    <row r="6" spans="1:6" x14ac:dyDescent="0.25">
      <c r="A6" t="s">
        <v>17</v>
      </c>
      <c r="B6" s="10">
        <f>COUNTIF('Manual data'!J:J, "yes")</f>
        <v>0</v>
      </c>
      <c r="D6" t="s">
        <v>18</v>
      </c>
    </row>
    <row r="8" spans="1:6" x14ac:dyDescent="0.25">
      <c r="A8" t="s">
        <v>19</v>
      </c>
      <c r="B8">
        <f>COUNTIF('Manual data'!D:D, "male")</f>
        <v>0</v>
      </c>
    </row>
    <row r="9" spans="1:6" x14ac:dyDescent="0.25">
      <c r="A9" t="s">
        <v>20</v>
      </c>
      <c r="B9">
        <f>COUNTIF('Manual data'!D:D, "female")</f>
        <v>0</v>
      </c>
    </row>
    <row r="10" spans="1:6" x14ac:dyDescent="0.25">
      <c r="A10" t="s">
        <v>21</v>
      </c>
      <c r="B10" t="e">
        <f>AVERAGE('Manual data'!C:C)</f>
        <v>#DIV/0!</v>
      </c>
    </row>
    <row r="12" spans="1:6" x14ac:dyDescent="0.25">
      <c r="A12" s="3" t="s">
        <v>22</v>
      </c>
      <c r="B12" s="3" t="s">
        <v>23</v>
      </c>
      <c r="C12" s="3"/>
      <c r="D12" s="3"/>
      <c r="F12" t="s">
        <v>24</v>
      </c>
    </row>
    <row r="13" spans="1:6" x14ac:dyDescent="0.25">
      <c r="A13" t="s">
        <v>25</v>
      </c>
      <c r="B13">
        <f>COUNTIF('Manual data'!I2:I101, "yes")</f>
        <v>0</v>
      </c>
    </row>
    <row r="14" spans="1:6" x14ac:dyDescent="0.25">
      <c r="A14" s="9" t="s">
        <v>26</v>
      </c>
      <c r="B14">
        <f>COUNTIF('Manual data'!I22:I121, "yes")</f>
        <v>0</v>
      </c>
    </row>
    <row r="15" spans="1:6" x14ac:dyDescent="0.25">
      <c r="A15" t="s">
        <v>27</v>
      </c>
      <c r="B15">
        <f>COUNTIF('Manual data'!I42:I141, "yes")</f>
        <v>0</v>
      </c>
    </row>
    <row r="16" spans="1:6" x14ac:dyDescent="0.25">
      <c r="A16" t="s">
        <v>28</v>
      </c>
      <c r="B16">
        <f>COUNTIF('Manual data'!I62:I161, "yes")</f>
        <v>0</v>
      </c>
    </row>
    <row r="17" spans="1:4" ht="14.25" customHeight="1" x14ac:dyDescent="0.25">
      <c r="A17" t="s">
        <v>29</v>
      </c>
      <c r="B17">
        <f>COUNTIF('Manual data'!I82:I181, "yes")</f>
        <v>0</v>
      </c>
    </row>
    <row r="18" spans="1:4" x14ac:dyDescent="0.25">
      <c r="A18" s="10" t="s">
        <v>30</v>
      </c>
      <c r="B18" s="10">
        <f>COUNTIF('Manual data'!I102:I201, "yes")</f>
        <v>0</v>
      </c>
      <c r="C18" s="10"/>
      <c r="D18" s="10" t="s">
        <v>31</v>
      </c>
    </row>
    <row r="19" spans="1:4" x14ac:dyDescent="0.25">
      <c r="A19" t="s">
        <v>32</v>
      </c>
      <c r="B19">
        <f>COUNTIF('Manual data'!I22:I221, "yes")</f>
        <v>0</v>
      </c>
    </row>
    <row r="20" spans="1:4" x14ac:dyDescent="0.25">
      <c r="A20" t="s">
        <v>33</v>
      </c>
      <c r="B20">
        <f>COUNTIF('Manual data'!I142:I241, "yes")</f>
        <v>0</v>
      </c>
    </row>
    <row r="21" spans="1:4" x14ac:dyDescent="0.25">
      <c r="A21" t="s">
        <v>34</v>
      </c>
      <c r="B21">
        <f>COUNTIF('Manual data'!I62:I261, "yes")</f>
        <v>0</v>
      </c>
    </row>
    <row r="22" spans="1:4" x14ac:dyDescent="0.25">
      <c r="A22" t="s">
        <v>35</v>
      </c>
      <c r="B22">
        <f>COUNTIF('Manual data'!I82:I281, "yes")</f>
        <v>0</v>
      </c>
    </row>
    <row r="23" spans="1:4" x14ac:dyDescent="0.25">
      <c r="A23" t="s">
        <v>36</v>
      </c>
      <c r="B23">
        <f>COUNTIF('Manual data'!I202:I301, "yes")</f>
        <v>0</v>
      </c>
    </row>
    <row r="25" spans="1:4" x14ac:dyDescent="0.25">
      <c r="A25" s="3" t="s">
        <v>37</v>
      </c>
      <c r="B25" s="3"/>
      <c r="C25" s="3"/>
      <c r="D25" s="3"/>
    </row>
    <row r="26" spans="1:4" x14ac:dyDescent="0.25">
      <c r="A26" t="s">
        <v>38</v>
      </c>
      <c r="B26">
        <f>COUNTIF('Manual data'!H:H, "No interventional procedure")</f>
        <v>0</v>
      </c>
    </row>
    <row r="27" spans="1:4" x14ac:dyDescent="0.25">
      <c r="A27" t="s">
        <v>39</v>
      </c>
      <c r="B27">
        <f>COUNTIF('Manual data'!H:H, "Assisted by consultant")</f>
        <v>0</v>
      </c>
    </row>
    <row r="28" spans="1:4" x14ac:dyDescent="0.25">
      <c r="A28" t="s">
        <v>40</v>
      </c>
      <c r="B28">
        <f>COUNTIF('Manual data'!H:H, "Adrenaline")</f>
        <v>0</v>
      </c>
    </row>
    <row r="29" spans="1:4" x14ac:dyDescent="0.25">
      <c r="A29" t="s">
        <v>41</v>
      </c>
      <c r="B29">
        <f>COUNTIF('Manual data'!H:H, "Argon beam/APC")</f>
        <v>0</v>
      </c>
    </row>
    <row r="30" spans="1:4" x14ac:dyDescent="0.25">
      <c r="A30" t="s">
        <v>42</v>
      </c>
      <c r="B30">
        <f>COUNTIF('Manual data'!H:H, "Banding")</f>
        <v>0</v>
      </c>
    </row>
    <row r="31" spans="1:4" x14ac:dyDescent="0.25">
      <c r="A31" t="s">
        <v>43</v>
      </c>
      <c r="B31">
        <f>COUNTIF('Manual data'!H:H, "Clipping")</f>
        <v>0</v>
      </c>
    </row>
    <row r="32" spans="1:4" x14ac:dyDescent="0.25">
      <c r="A32" t="s">
        <v>44</v>
      </c>
      <c r="B32">
        <f>COUNTIF('Manual data'!H:H, "Coagulation")</f>
        <v>0</v>
      </c>
    </row>
    <row r="33" spans="1:2" x14ac:dyDescent="0.25">
      <c r="A33" t="s">
        <v>45</v>
      </c>
      <c r="B33">
        <f>COUNTIF('Manual data'!H:H, "Dilation")</f>
        <v>0</v>
      </c>
    </row>
    <row r="34" spans="1:2" x14ac:dyDescent="0.25">
      <c r="A34" t="s">
        <v>46</v>
      </c>
      <c r="B34">
        <f>COUNTIF('Manual data'!H:H, "Naso-jejunal feeding tube")</f>
        <v>0</v>
      </c>
    </row>
    <row r="35" spans="1:2" x14ac:dyDescent="0.25">
      <c r="A35" t="s">
        <v>47</v>
      </c>
      <c r="B35">
        <f>COUNTIF('Manual data'!H:H, "PEG")</f>
        <v>0</v>
      </c>
    </row>
    <row r="36" spans="1:2" x14ac:dyDescent="0.25">
      <c r="A36" t="s">
        <v>48</v>
      </c>
      <c r="B36">
        <f>COUNTIF('Manual data'!H:H, "Removal of foreign body")</f>
        <v>0</v>
      </c>
    </row>
    <row r="37" spans="1:2" x14ac:dyDescent="0.25">
      <c r="A37" t="s">
        <v>49</v>
      </c>
      <c r="B37">
        <f>COUNTIF('Manual data'!H:H, "Sclerotherapy")</f>
        <v>0</v>
      </c>
    </row>
    <row r="38" spans="1:2" x14ac:dyDescent="0.25">
      <c r="A38" t="s">
        <v>50</v>
      </c>
      <c r="B38">
        <f>COUNTIF('Manual data'!H:H, "Stent")</f>
        <v>0</v>
      </c>
    </row>
  </sheetData>
  <sheetProtection algorithmName="SHA-512" hashValue="Mzf0fp+wptZqI0gyYli4qwPan1ikzCyAmKcQ1J84gFCFqK2ZJ4EB1hzuSLLJSAlI3CzgoCwUEb5xl/ecRNgIjg==" saltValue="mcIiKV1lZYl97N5CTxGjy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A11" workbookViewId="0">
      <selection activeCell="F40" sqref="F40"/>
    </sheetView>
  </sheetViews>
  <sheetFormatPr defaultRowHeight="15" x14ac:dyDescent="0.25"/>
  <sheetData/>
  <sheetProtection algorithmName="SHA-512" hashValue="mrBH9fC0ELzt/gDEFPP7rA0mnWCebAb7dR/X5JXZhZi1GXZ8dRm9zSMiLbk+CLdSxg64ipBolCJsSwqr4axPig==" saltValue="eWl8P1pmqvUELzy17G6Klg=="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pane ySplit="1" topLeftCell="A2" activePane="bottomLeft" state="frozen"/>
      <selection pane="bottomLeft" activeCell="D23" sqref="D23"/>
    </sheetView>
  </sheetViews>
  <sheetFormatPr defaultRowHeight="15" x14ac:dyDescent="0.25"/>
  <cols>
    <col min="2" max="2" width="24" customWidth="1"/>
    <col min="3" max="3" width="25.28515625" customWidth="1"/>
    <col min="4" max="4" width="14" customWidth="1"/>
  </cols>
  <sheetData>
    <row r="1" spans="1:6" s="3" customFormat="1" x14ac:dyDescent="0.25">
      <c r="A1" s="3" t="s">
        <v>2</v>
      </c>
      <c r="B1" s="3" t="s">
        <v>5</v>
      </c>
      <c r="C1" s="3" t="s">
        <v>51</v>
      </c>
      <c r="D1" s="3" t="s">
        <v>4</v>
      </c>
    </row>
    <row r="2" spans="1:6" x14ac:dyDescent="0.25">
      <c r="A2" s="3" t="s">
        <v>20</v>
      </c>
      <c r="B2" s="3" t="s">
        <v>52</v>
      </c>
      <c r="C2" s="3" t="s">
        <v>38</v>
      </c>
      <c r="D2" s="7" t="s">
        <v>53</v>
      </c>
    </row>
    <row r="3" spans="1:6" x14ac:dyDescent="0.25">
      <c r="A3" s="3" t="s">
        <v>19</v>
      </c>
      <c r="B3" s="3" t="s">
        <v>54</v>
      </c>
      <c r="C3" s="3" t="s">
        <v>39</v>
      </c>
      <c r="D3" s="7" t="s">
        <v>55</v>
      </c>
    </row>
    <row r="4" spans="1:6" x14ac:dyDescent="0.25">
      <c r="A4" s="3" t="s">
        <v>56</v>
      </c>
      <c r="B4" s="3" t="s">
        <v>57</v>
      </c>
      <c r="C4" s="3" t="s">
        <v>40</v>
      </c>
      <c r="D4" s="7" t="s">
        <v>58</v>
      </c>
      <c r="F4" s="5"/>
    </row>
    <row r="5" spans="1:6" x14ac:dyDescent="0.25">
      <c r="A5" s="3"/>
      <c r="B5" s="3" t="s">
        <v>59</v>
      </c>
      <c r="C5" s="3" t="s">
        <v>41</v>
      </c>
      <c r="D5" s="7" t="s">
        <v>60</v>
      </c>
      <c r="F5" s="5"/>
    </row>
    <row r="6" spans="1:6" x14ac:dyDescent="0.25">
      <c r="A6" s="3"/>
      <c r="B6" s="3" t="s">
        <v>39</v>
      </c>
      <c r="C6" s="3" t="s">
        <v>42</v>
      </c>
      <c r="D6" s="7" t="s">
        <v>61</v>
      </c>
      <c r="F6" s="5"/>
    </row>
    <row r="7" spans="1:6" x14ac:dyDescent="0.25">
      <c r="A7" s="3"/>
      <c r="B7" s="3" t="s">
        <v>62</v>
      </c>
      <c r="C7" s="3" t="s">
        <v>43</v>
      </c>
      <c r="D7" s="7" t="s">
        <v>63</v>
      </c>
      <c r="F7" s="5"/>
    </row>
    <row r="8" spans="1:6" x14ac:dyDescent="0.25">
      <c r="A8" s="3"/>
      <c r="B8" s="3"/>
      <c r="C8" s="3" t="s">
        <v>44</v>
      </c>
      <c r="D8" s="7" t="s">
        <v>64</v>
      </c>
      <c r="F8" s="5"/>
    </row>
    <row r="9" spans="1:6" x14ac:dyDescent="0.25">
      <c r="A9" s="3"/>
      <c r="B9" s="3"/>
      <c r="C9" s="3" t="s">
        <v>45</v>
      </c>
      <c r="D9" s="7" t="s">
        <v>65</v>
      </c>
      <c r="F9" s="5"/>
    </row>
    <row r="10" spans="1:6" x14ac:dyDescent="0.25">
      <c r="A10" s="3"/>
      <c r="B10" s="3"/>
      <c r="C10" s="3" t="s">
        <v>46</v>
      </c>
      <c r="D10" s="7" t="s">
        <v>66</v>
      </c>
      <c r="F10" s="5"/>
    </row>
    <row r="11" spans="1:6" x14ac:dyDescent="0.25">
      <c r="A11" s="3"/>
      <c r="B11" s="3"/>
      <c r="C11" s="3" t="s">
        <v>47</v>
      </c>
      <c r="D11" s="7" t="s">
        <v>67</v>
      </c>
      <c r="F11" s="5"/>
    </row>
    <row r="12" spans="1:6" x14ac:dyDescent="0.25">
      <c r="A12" s="3"/>
      <c r="B12" s="3"/>
      <c r="C12" s="3" t="s">
        <v>48</v>
      </c>
      <c r="D12" s="7" t="s">
        <v>68</v>
      </c>
      <c r="F12" s="5"/>
    </row>
    <row r="13" spans="1:6" x14ac:dyDescent="0.25">
      <c r="A13" s="3"/>
      <c r="B13" s="3"/>
      <c r="C13" s="3" t="s">
        <v>49</v>
      </c>
      <c r="D13" s="7" t="s">
        <v>69</v>
      </c>
      <c r="F13" s="5"/>
    </row>
    <row r="14" spans="1:6" x14ac:dyDescent="0.25">
      <c r="A14" s="3"/>
      <c r="B14" s="3"/>
      <c r="C14" s="3" t="s">
        <v>50</v>
      </c>
      <c r="D14" s="7" t="s">
        <v>69</v>
      </c>
      <c r="F14" s="5"/>
    </row>
    <row r="15" spans="1:6" x14ac:dyDescent="0.25">
      <c r="A15" s="3"/>
      <c r="B15" s="3"/>
      <c r="C15" s="3"/>
      <c r="D15" s="7" t="s">
        <v>69</v>
      </c>
      <c r="F15" s="6"/>
    </row>
    <row r="16" spans="1:6" x14ac:dyDescent="0.25">
      <c r="A16" s="3"/>
      <c r="B16" s="3"/>
      <c r="C16" s="3"/>
      <c r="D16" s="7" t="s">
        <v>69</v>
      </c>
    </row>
    <row r="17" spans="4:4" x14ac:dyDescent="0.25">
      <c r="D17" s="7" t="s">
        <v>69</v>
      </c>
    </row>
    <row r="18" spans="4:4" x14ac:dyDescent="0.25">
      <c r="D18" s="7" t="s">
        <v>69</v>
      </c>
    </row>
    <row r="19" spans="4:4" x14ac:dyDescent="0.25">
      <c r="D19" s="7" t="s">
        <v>69</v>
      </c>
    </row>
    <row r="20" spans="4:4" x14ac:dyDescent="0.25">
      <c r="D20" s="7" t="s">
        <v>69</v>
      </c>
    </row>
    <row r="21" spans="4:4" x14ac:dyDescent="0.25">
      <c r="D21" s="7" t="s">
        <v>69</v>
      </c>
    </row>
    <row r="22" spans="4:4" x14ac:dyDescent="0.25">
      <c r="D22" s="7" t="s">
        <v>69</v>
      </c>
    </row>
    <row r="23" spans="4:4" x14ac:dyDescent="0.25">
      <c r="D23" s="7" t="s">
        <v>69</v>
      </c>
    </row>
    <row r="24" spans="4:4" x14ac:dyDescent="0.25">
      <c r="D24" s="7" t="s">
        <v>69</v>
      </c>
    </row>
    <row r="25" spans="4:4" x14ac:dyDescent="0.25">
      <c r="D25" s="7" t="s">
        <v>69</v>
      </c>
    </row>
    <row r="26" spans="4:4" x14ac:dyDescent="0.25">
      <c r="D26" s="7" t="s">
        <v>69</v>
      </c>
    </row>
    <row r="27" spans="4:4" x14ac:dyDescent="0.25">
      <c r="D27" s="7" t="s">
        <v>69</v>
      </c>
    </row>
    <row r="28" spans="4:4" x14ac:dyDescent="0.25">
      <c r="D28" s="7" t="s">
        <v>69</v>
      </c>
    </row>
    <row r="29" spans="4:4" x14ac:dyDescent="0.25">
      <c r="D29" s="7" t="s">
        <v>69</v>
      </c>
    </row>
    <row r="30" spans="4:4" x14ac:dyDescent="0.25">
      <c r="D30" s="7" t="s">
        <v>69</v>
      </c>
    </row>
    <row r="31" spans="4:4" x14ac:dyDescent="0.25">
      <c r="D31" s="7" t="s">
        <v>69</v>
      </c>
    </row>
    <row r="32" spans="4:4" x14ac:dyDescent="0.25">
      <c r="D32" s="7" t="s">
        <v>69</v>
      </c>
    </row>
    <row r="33" spans="4:4" x14ac:dyDescent="0.25">
      <c r="D33" s="7" t="s">
        <v>69</v>
      </c>
    </row>
    <row r="34" spans="4:4" x14ac:dyDescent="0.25">
      <c r="D34" s="7" t="s">
        <v>69</v>
      </c>
    </row>
    <row r="35" spans="4:4" x14ac:dyDescent="0.25">
      <c r="D35" s="7" t="s">
        <v>69</v>
      </c>
    </row>
    <row r="36" spans="4:4" x14ac:dyDescent="0.25">
      <c r="D36" s="7" t="s">
        <v>69</v>
      </c>
    </row>
    <row r="37" spans="4:4" x14ac:dyDescent="0.25">
      <c r="D37" s="7" t="s">
        <v>69</v>
      </c>
    </row>
    <row r="38" spans="4:4" x14ac:dyDescent="0.25">
      <c r="D38" s="7" t="s">
        <v>69</v>
      </c>
    </row>
    <row r="39" spans="4:4" x14ac:dyDescent="0.25">
      <c r="D39" s="7" t="s">
        <v>69</v>
      </c>
    </row>
    <row r="40" spans="4:4" x14ac:dyDescent="0.25">
      <c r="D40" s="7" t="s">
        <v>69</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Manual data</vt:lpstr>
      <vt:lpstr>Summary</vt:lpstr>
      <vt:lpstr>Instructions</vt:lpstr>
      <vt:lpstr>For dropdowns</vt:lpstr>
    </vt:vector>
  </TitlesOfParts>
  <Manager/>
  <Company>Whanganui District Health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Marianne Lill</dc:creator>
  <cp:keywords/>
  <dc:description/>
  <cp:lastModifiedBy>Marianne Lill</cp:lastModifiedBy>
  <cp:revision/>
  <dcterms:created xsi:type="dcterms:W3CDTF">2022-03-05T22:01:46Z</dcterms:created>
  <dcterms:modified xsi:type="dcterms:W3CDTF">2023-01-05T09:19:41Z</dcterms:modified>
  <cp:category/>
  <cp:contentStatus/>
</cp:coreProperties>
</file>